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d23454\Box Sync\Hydrate\RamanHydrate\Experiments\RH004\Raman\PROC\"/>
    </mc:Choice>
  </mc:AlternateContent>
  <bookViews>
    <workbookView xWindow="0" yWindow="0" windowWidth="12732" windowHeight="7680" activeTab="2"/>
  </bookViews>
  <sheets>
    <sheet name="OLD" sheetId="1" r:id="rId1"/>
    <sheet name="OLD1" sheetId="2" r:id="rId2"/>
    <sheet name="CURREN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3" l="1"/>
  <c r="AD7" i="3"/>
  <c r="AD8" i="3"/>
  <c r="AD5" i="3"/>
  <c r="AC6" i="3"/>
  <c r="AC7" i="3"/>
  <c r="AC8" i="3"/>
  <c r="AC5" i="3"/>
  <c r="D6" i="3" l="1"/>
  <c r="D7" i="3"/>
  <c r="D8" i="3"/>
  <c r="D5" i="3"/>
  <c r="E6" i="3"/>
  <c r="F6" i="3" s="1"/>
  <c r="E7" i="3"/>
  <c r="F7" i="3" s="1"/>
  <c r="E8" i="3"/>
  <c r="F8" i="3" s="1"/>
  <c r="E5" i="3"/>
  <c r="F5" i="3" s="1"/>
  <c r="AB8" i="3" l="1"/>
  <c r="AA8" i="3"/>
  <c r="Z8" i="3"/>
  <c r="Y8" i="3"/>
  <c r="AB7" i="3"/>
  <c r="AA7" i="3"/>
  <c r="Z7" i="3"/>
  <c r="Y7" i="3"/>
  <c r="AB6" i="3"/>
  <c r="AA6" i="3"/>
  <c r="Z6" i="3"/>
  <c r="Y6" i="3"/>
  <c r="AB5" i="3"/>
  <c r="AA5" i="3"/>
  <c r="Z5" i="3"/>
  <c r="Y5" i="3"/>
  <c r="R7" i="2" l="1"/>
  <c r="Q7" i="2"/>
  <c r="P7" i="2"/>
  <c r="O7" i="2"/>
  <c r="R6" i="2"/>
  <c r="Q6" i="2"/>
  <c r="P6" i="2"/>
  <c r="O6" i="2"/>
  <c r="R5" i="2"/>
  <c r="Q5" i="2"/>
  <c r="P5" i="2"/>
  <c r="O5" i="2"/>
  <c r="R4" i="2"/>
  <c r="Q4" i="2"/>
  <c r="P4" i="2"/>
  <c r="O4" i="2"/>
  <c r="O5" i="1"/>
  <c r="P5" i="1"/>
  <c r="Q5" i="1"/>
  <c r="R5" i="1"/>
  <c r="O6" i="1"/>
  <c r="P6" i="1"/>
  <c r="Q6" i="1"/>
  <c r="R6" i="1"/>
  <c r="O7" i="1"/>
  <c r="P7" i="1"/>
  <c r="Q7" i="1"/>
  <c r="R7" i="1"/>
  <c r="R4" i="1"/>
  <c r="P4" i="1"/>
  <c r="Q4" i="1"/>
  <c r="O4" i="1"/>
</calcChain>
</file>

<file path=xl/sharedStrings.xml><?xml version="1.0" encoding="utf-8"?>
<sst xmlns="http://schemas.openxmlformats.org/spreadsheetml/2006/main" count="91" uniqueCount="35">
  <si>
    <t>Large cage</t>
  </si>
  <si>
    <t>Small cage</t>
  </si>
  <si>
    <t>Center</t>
  </si>
  <si>
    <t>Width</t>
  </si>
  <si>
    <t>Height</t>
  </si>
  <si>
    <t>% Gaussian</t>
  </si>
  <si>
    <t>Area</t>
  </si>
  <si>
    <t>Filename</t>
  </si>
  <si>
    <t>Formation day</t>
  </si>
  <si>
    <t>ChiSq</t>
  </si>
  <si>
    <t>Calculation</t>
  </si>
  <si>
    <t>Center difference</t>
  </si>
  <si>
    <t>Height ratio</t>
  </si>
  <si>
    <t>Width ratio</t>
  </si>
  <si>
    <t>Area ratio</t>
  </si>
  <si>
    <t>Acquisition</t>
  </si>
  <si>
    <t>X</t>
  </si>
  <si>
    <t>Y</t>
  </si>
  <si>
    <t>Z</t>
  </si>
  <si>
    <t>RH004_D18_3D01UR</t>
  </si>
  <si>
    <t>Type</t>
  </si>
  <si>
    <t>Lorentzian</t>
  </si>
  <si>
    <t>RH004_D21_3D01UR</t>
  </si>
  <si>
    <t>RH004_D26_3D01UR</t>
  </si>
  <si>
    <t>RH004_D30_3D01UR</t>
  </si>
  <si>
    <t>x</t>
  </si>
  <si>
    <t>y(sI)</t>
  </si>
  <si>
    <t>y(sII)</t>
  </si>
  <si>
    <t>Timestamp</t>
  </si>
  <si>
    <t>Time elapsed (s)</t>
  </si>
  <si>
    <t>Time zero</t>
  </si>
  <si>
    <t>Time elapsed^2 (s^2)</t>
  </si>
  <si>
    <t>Time elapsed (day)</t>
  </si>
  <si>
    <t>ln(Area ratio)</t>
  </si>
  <si>
    <t>1/(Area ratio)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</si>
</sst>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1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17962576"/>
        <c:axId val="217964256"/>
      </c:scatterChart>
      <c:valAx>
        <c:axId val="21796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964256"/>
        <c:crosses val="autoZero"/>
        <c:crossBetween val="midCat"/>
      </c:valAx>
      <c:valAx>
        <c:axId val="217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96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Area ratio (large cage to small cage)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Area ratio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'OLD1'!$B$4:$B$7</c:f>
              <c:numCache>
                <c:formatCode>General</c:formatCode>
                <c:ptCount val="4"/>
                <c:pt idx="0">
                  <c:v>13</c:v>
                </c:pt>
                <c:pt idx="1">
                  <c:v>16</c:v>
                </c:pt>
                <c:pt idx="2">
                  <c:v>21</c:v>
                </c:pt>
                <c:pt idx="3">
                  <c:v>25</c:v>
                </c:pt>
              </c:numCache>
            </c:numRef>
          </c:xVal>
          <c:yVal>
            <c:numRef>
              <c:f>'OLD1'!$R$4:$R$7</c:f>
              <c:numCache>
                <c:formatCode>General</c:formatCode>
                <c:ptCount val="4"/>
                <c:pt idx="0">
                  <c:v>1.7519602955173821</c:v>
                </c:pt>
                <c:pt idx="1">
                  <c:v>0.85859692733852111</c:v>
                </c:pt>
                <c:pt idx="2">
                  <c:v>1.3365396056250591</c:v>
                </c:pt>
                <c:pt idx="3">
                  <c:v>3.565923358006184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D1-4DE2-BD5E-5A18CB48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967616"/>
        <c:axId val="217968176"/>
      </c:scatterChart>
      <c:valAx>
        <c:axId val="217967616"/>
        <c:scaling>
          <c:orientation val="minMax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968176"/>
        <c:crosses val="autoZero"/>
        <c:crossBetween val="midCat"/>
      </c:valAx>
      <c:valAx>
        <c:axId val="2179681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area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9676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Large-cage to small-cage</a:t>
            </a:r>
            <a:endParaRPr lang="en-US" sz="1800">
              <a:effectLst/>
            </a:endParaRPr>
          </a:p>
          <a:p>
            <a:pPr>
              <a:defRPr/>
            </a:pPr>
            <a:r>
              <a:rPr lang="en-US" sz="1800" b="1" i="1" baseline="0">
                <a:effectLst/>
              </a:rPr>
              <a:t>peak area ratio</a:t>
            </a:r>
            <a:endParaRPr lang="en-US" sz="1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Area ratio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4668988940042392E-2"/>
                  <c:y val="8.9150915605597389E-2"/>
                </c:manualLayout>
              </c:layout>
              <c:numFmt formatCode="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CURRENT!$D$5:$D$8</c:f>
              <c:numCache>
                <c:formatCode>0.00</c:formatCode>
                <c:ptCount val="4"/>
                <c:pt idx="0">
                  <c:v>10.022141203706269</c:v>
                </c:pt>
                <c:pt idx="1">
                  <c:v>12.969641203708306</c:v>
                </c:pt>
                <c:pt idx="2">
                  <c:v>17.990335648151813</c:v>
                </c:pt>
                <c:pt idx="3">
                  <c:v>22.275868055556202</c:v>
                </c:pt>
              </c:numCache>
            </c:numRef>
          </c:xVal>
          <c:yVal>
            <c:numRef>
              <c:f>CURRENT!$AB$5:$AB$8</c:f>
              <c:numCache>
                <c:formatCode>General</c:formatCode>
                <c:ptCount val="4"/>
                <c:pt idx="0">
                  <c:v>0.43329094918594285</c:v>
                </c:pt>
                <c:pt idx="1">
                  <c:v>0.83710231516056754</c:v>
                </c:pt>
                <c:pt idx="2">
                  <c:v>1.6750622933414541</c:v>
                </c:pt>
                <c:pt idx="3">
                  <c:v>3.1237852654478973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50-499D-AA99-36D9114E6A83}"/>
            </c:ext>
          </c:extLst>
        </c:ser>
        <c:ser>
          <c:idx val="1"/>
          <c:order val="1"/>
          <c:tx>
            <c:v>Theoretical sI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CURRENT!$AF$4:$AF$5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5000000000000</c:v>
                </c:pt>
              </c:numCache>
            </c:numRef>
          </c:xVal>
          <c:yVal>
            <c:numRef>
              <c:f>CURRENT!$AG$4:$AG$5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E6-4A78-8D13-6668A4342D27}"/>
            </c:ext>
          </c:extLst>
        </c:ser>
        <c:ser>
          <c:idx val="2"/>
          <c:order val="2"/>
          <c:tx>
            <c:v>Theoretical sII</c:v>
          </c:tx>
          <c:spPr>
            <a:ln w="19050" cap="rnd">
              <a:solidFill>
                <a:srgbClr val="0066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CURRENT!$AF$4:$AF$5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5000000000000</c:v>
                </c:pt>
              </c:numCache>
            </c:numRef>
          </c:xVal>
          <c:yVal>
            <c:numRef>
              <c:f>CURRENT!$AH$4:$AH$5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E6-4A78-8D13-6668A4342D27}"/>
            </c:ext>
          </c:extLst>
        </c:ser>
        <c:ser>
          <c:idx val="3"/>
          <c:order val="3"/>
          <c:tx>
            <c:strRef>
              <c:f>CURRENT!$AC$4</c:f>
              <c:strCache>
                <c:ptCount val="1"/>
                <c:pt idx="0">
                  <c:v>ln(Area ratio)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5397726881044836E-2"/>
                  <c:y val="0.29514410870190577"/>
                </c:manualLayout>
              </c:layout>
              <c:numFmt formatCode="General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CURRENT!$D$5:$D$8</c:f>
              <c:numCache>
                <c:formatCode>0.00</c:formatCode>
                <c:ptCount val="4"/>
                <c:pt idx="0">
                  <c:v>10.022141203706269</c:v>
                </c:pt>
                <c:pt idx="1">
                  <c:v>12.969641203708306</c:v>
                </c:pt>
                <c:pt idx="2">
                  <c:v>17.990335648151813</c:v>
                </c:pt>
                <c:pt idx="3">
                  <c:v>22.275868055556202</c:v>
                </c:pt>
              </c:numCache>
            </c:numRef>
          </c:xVal>
          <c:yVal>
            <c:numRef>
              <c:f>CURRENT!$AC$5:$AC$8</c:f>
              <c:numCache>
                <c:formatCode>General</c:formatCode>
                <c:ptCount val="4"/>
                <c:pt idx="0">
                  <c:v>-0.83634583855518774</c:v>
                </c:pt>
                <c:pt idx="1">
                  <c:v>-0.17780897562819656</c:v>
                </c:pt>
                <c:pt idx="2">
                  <c:v>0.51585035464009632</c:v>
                </c:pt>
                <c:pt idx="3">
                  <c:v>1.1390454925624103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CURRENT!$AD$4</c:f>
              <c:strCache>
                <c:ptCount val="1"/>
                <c:pt idx="0">
                  <c:v>1/(Area ratio)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1726248802235107"/>
                  <c:y val="-0.209465405339073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CURRENT!$D$5:$D$8</c:f>
              <c:numCache>
                <c:formatCode>0.00</c:formatCode>
                <c:ptCount val="4"/>
                <c:pt idx="0">
                  <c:v>10.022141203706269</c:v>
                </c:pt>
                <c:pt idx="1">
                  <c:v>12.969641203708306</c:v>
                </c:pt>
                <c:pt idx="2">
                  <c:v>17.990335648151813</c:v>
                </c:pt>
                <c:pt idx="3">
                  <c:v>22.275868055556202</c:v>
                </c:pt>
              </c:numCache>
            </c:numRef>
          </c:xVal>
          <c:yVal>
            <c:numRef>
              <c:f>CURRENT!$AD$5:$AD$8</c:f>
              <c:numCache>
                <c:formatCode>General</c:formatCode>
                <c:ptCount val="4"/>
                <c:pt idx="0">
                  <c:v>2.3079180441658824</c:v>
                </c:pt>
                <c:pt idx="1">
                  <c:v>1.1945971022767825</c:v>
                </c:pt>
                <c:pt idx="2">
                  <c:v>0.5969927231811637</c:v>
                </c:pt>
                <c:pt idx="3">
                  <c:v>0.32012443718874417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662016"/>
        <c:axId val="253662576"/>
      </c:scatterChart>
      <c:valAx>
        <c:axId val="253662016"/>
        <c:scaling>
          <c:orientation val="minMax"/>
          <c:max val="3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662576"/>
        <c:crosses val="autoZero"/>
        <c:crossBetween val="midCat"/>
      </c:valAx>
      <c:valAx>
        <c:axId val="253662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area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6620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Large-cage to small-cage</a:t>
            </a:r>
            <a:endParaRPr lang="en-US" sz="1800">
              <a:effectLst/>
            </a:endParaRPr>
          </a:p>
          <a:p>
            <a:pPr>
              <a:defRPr/>
            </a:pPr>
            <a:r>
              <a:rPr lang="en-US" sz="1800" b="1" i="1" baseline="0">
                <a:effectLst/>
              </a:rPr>
              <a:t>peak area ratio</a:t>
            </a:r>
            <a:endParaRPr lang="en-U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Area ratio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bg2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06855826556647"/>
                  <c:y val="8.58835143139190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CURRENT!$F$5:$F$8</c:f>
              <c:numCache>
                <c:formatCode>0</c:formatCode>
                <c:ptCount val="4"/>
                <c:pt idx="0">
                  <c:v>607640517169.34558</c:v>
                </c:pt>
                <c:pt idx="1">
                  <c:v>1069522067329.8225</c:v>
                </c:pt>
                <c:pt idx="2">
                  <c:v>2154921241225.9297</c:v>
                </c:pt>
                <c:pt idx="3">
                  <c:v>3379107915225.2056</c:v>
                </c:pt>
              </c:numCache>
            </c:numRef>
          </c:xVal>
          <c:yVal>
            <c:numRef>
              <c:f>CURRENT!$AB$5:$AB$8</c:f>
              <c:numCache>
                <c:formatCode>General</c:formatCode>
                <c:ptCount val="4"/>
                <c:pt idx="0">
                  <c:v>0.43329094918594285</c:v>
                </c:pt>
                <c:pt idx="1">
                  <c:v>0.83710231516056754</c:v>
                </c:pt>
                <c:pt idx="2">
                  <c:v>1.6750622933414541</c:v>
                </c:pt>
                <c:pt idx="3">
                  <c:v>3.1237852654478973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C2-46DA-A3F2-CFC2F1D5C06A}"/>
            </c:ext>
          </c:extLst>
        </c:ser>
        <c:ser>
          <c:idx val="1"/>
          <c:order val="1"/>
          <c:tx>
            <c:v>Theoretical sI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CURRENT!$AF$4:$AF$5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5000000000000</c:v>
                </c:pt>
              </c:numCache>
            </c:numRef>
          </c:xVal>
          <c:yVal>
            <c:numRef>
              <c:f>CURRENT!$AG$4:$AG$5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C2-46DA-A3F2-CFC2F1D5C06A}"/>
            </c:ext>
          </c:extLst>
        </c:ser>
        <c:ser>
          <c:idx val="2"/>
          <c:order val="2"/>
          <c:tx>
            <c:v>Theoretical sII</c:v>
          </c:tx>
          <c:spPr>
            <a:ln w="19050" cap="rnd">
              <a:solidFill>
                <a:srgbClr val="0066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CURRENT!$AF$4:$AF$5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5000000000000</c:v>
                </c:pt>
              </c:numCache>
            </c:numRef>
          </c:xVal>
          <c:yVal>
            <c:numRef>
              <c:f>CURRENT!$AH$4:$AH$5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C2-46DA-A3F2-CFC2F1D5C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88176"/>
        <c:axId val="252788736"/>
      </c:scatterChart>
      <c:valAx>
        <c:axId val="252788176"/>
        <c:scaling>
          <c:orientation val="minMax"/>
          <c:max val="5000000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elapsed^2</a:t>
                </a:r>
                <a:r>
                  <a:rPr lang="en-US" baseline="0"/>
                  <a:t> (s^2)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256871707359235"/>
              <c:y val="0.9067810411484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88736"/>
        <c:crosses val="autoZero"/>
        <c:crossBetween val="midCat"/>
      </c:valAx>
      <c:valAx>
        <c:axId val="252788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area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8817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Area ratio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CURRENT!$D$5:$D$8</c:f>
              <c:numCache>
                <c:formatCode>0.00</c:formatCode>
                <c:ptCount val="4"/>
                <c:pt idx="0">
                  <c:v>10.022141203706269</c:v>
                </c:pt>
                <c:pt idx="1">
                  <c:v>12.969641203708306</c:v>
                </c:pt>
                <c:pt idx="2">
                  <c:v>17.990335648151813</c:v>
                </c:pt>
                <c:pt idx="3">
                  <c:v>22.275868055556202</c:v>
                </c:pt>
              </c:numCache>
            </c:numRef>
          </c:xVal>
          <c:yVal>
            <c:numRef>
              <c:f>CURRENT!$AB$5:$AB$8</c:f>
              <c:numCache>
                <c:formatCode>General</c:formatCode>
                <c:ptCount val="4"/>
                <c:pt idx="0">
                  <c:v>0.43329094918594285</c:v>
                </c:pt>
                <c:pt idx="1">
                  <c:v>0.83710231516056754</c:v>
                </c:pt>
                <c:pt idx="2">
                  <c:v>1.6750622933414541</c:v>
                </c:pt>
                <c:pt idx="3">
                  <c:v>3.1237852654478973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C7-4111-9452-148696653332}"/>
            </c:ext>
          </c:extLst>
        </c:ser>
        <c:ser>
          <c:idx val="1"/>
          <c:order val="1"/>
          <c:tx>
            <c:v>Theoretical sI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CURRENT!$AF$4:$AF$5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5000000000000</c:v>
                </c:pt>
              </c:numCache>
            </c:numRef>
          </c:xVal>
          <c:yVal>
            <c:numRef>
              <c:f>CURRENT!$AG$4:$AG$5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C7-4111-9452-148696653332}"/>
            </c:ext>
          </c:extLst>
        </c:ser>
        <c:ser>
          <c:idx val="2"/>
          <c:order val="2"/>
          <c:tx>
            <c:v>Theoretical sII</c:v>
          </c:tx>
          <c:spPr>
            <a:ln w="19050" cap="rnd">
              <a:solidFill>
                <a:srgbClr val="0066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CURRENT!$AF$4:$AF$5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5000000000000</c:v>
                </c:pt>
              </c:numCache>
            </c:numRef>
          </c:xVal>
          <c:yVal>
            <c:numRef>
              <c:f>CURRENT!$AH$4:$AH$5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C7-4111-9452-14869665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44544"/>
        <c:axId val="252845104"/>
      </c:scatterChart>
      <c:valAx>
        <c:axId val="252844544"/>
        <c:scaling>
          <c:orientation val="minMax"/>
          <c:max val="25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845104"/>
        <c:crosses val="autoZero"/>
        <c:crossBetween val="midCat"/>
      </c:valAx>
      <c:valAx>
        <c:axId val="252845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area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8445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Large-cage to small-cage</a:t>
            </a:r>
            <a:endParaRPr lang="en-US" sz="1800">
              <a:effectLst/>
            </a:endParaRPr>
          </a:p>
          <a:p>
            <a:pPr>
              <a:defRPr/>
            </a:pPr>
            <a:r>
              <a:rPr lang="en-US" sz="1800" b="1" i="1" baseline="0">
                <a:effectLst/>
              </a:rPr>
              <a:t>peak area ratio</a:t>
            </a:r>
            <a:endParaRPr lang="en-U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Area ratio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bg2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06855826556647"/>
                  <c:y val="8.58835143139190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CURRENT!$F$5:$F$8</c:f>
              <c:numCache>
                <c:formatCode>0</c:formatCode>
                <c:ptCount val="4"/>
                <c:pt idx="0">
                  <c:v>607640517169.34558</c:v>
                </c:pt>
                <c:pt idx="1">
                  <c:v>1069522067329.8225</c:v>
                </c:pt>
                <c:pt idx="2">
                  <c:v>2154921241225.9297</c:v>
                </c:pt>
                <c:pt idx="3">
                  <c:v>3379107915225.2056</c:v>
                </c:pt>
              </c:numCache>
            </c:numRef>
          </c:xVal>
          <c:yVal>
            <c:numRef>
              <c:f>CURRENT!$AC$5:$AC$8</c:f>
              <c:numCache>
                <c:formatCode>General</c:formatCode>
                <c:ptCount val="4"/>
                <c:pt idx="0">
                  <c:v>-0.83634583855518774</c:v>
                </c:pt>
                <c:pt idx="1">
                  <c:v>-0.17780897562819656</c:v>
                </c:pt>
                <c:pt idx="2">
                  <c:v>0.51585035464009632</c:v>
                </c:pt>
                <c:pt idx="3">
                  <c:v>1.1390454925624103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C2-46DA-A3F2-CFC2F1D5C06A}"/>
            </c:ext>
          </c:extLst>
        </c:ser>
        <c:ser>
          <c:idx val="1"/>
          <c:order val="1"/>
          <c:tx>
            <c:v>Theoretical sI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CURRENT!$AF$4:$AF$5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5000000000000</c:v>
                </c:pt>
              </c:numCache>
            </c:numRef>
          </c:xVal>
          <c:yVal>
            <c:numRef>
              <c:f>CURRENT!$AG$4:$AG$5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C2-46DA-A3F2-CFC2F1D5C06A}"/>
            </c:ext>
          </c:extLst>
        </c:ser>
        <c:ser>
          <c:idx val="2"/>
          <c:order val="2"/>
          <c:tx>
            <c:v>Theoretical sII</c:v>
          </c:tx>
          <c:spPr>
            <a:ln w="19050" cap="rnd">
              <a:solidFill>
                <a:srgbClr val="0066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CURRENT!$AF$4:$AF$5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5000000000000</c:v>
                </c:pt>
              </c:numCache>
            </c:numRef>
          </c:xVal>
          <c:yVal>
            <c:numRef>
              <c:f>CURRENT!$AH$4:$AH$5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C2-46DA-A3F2-CFC2F1D5C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32240"/>
        <c:axId val="252832800"/>
      </c:scatterChart>
      <c:valAx>
        <c:axId val="252832240"/>
        <c:scaling>
          <c:orientation val="minMax"/>
          <c:max val="5000000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elapsed^2</a:t>
                </a:r>
                <a:r>
                  <a:rPr lang="en-US" baseline="0"/>
                  <a:t> (s^2)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256871707359235"/>
              <c:y val="0.9067810411484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832800"/>
        <c:crosses val="autoZero"/>
        <c:crossBetween val="midCat"/>
      </c:valAx>
      <c:valAx>
        <c:axId val="252832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ln(Peak area ratio)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83224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Large-cage to small-cage</a:t>
            </a:r>
            <a:endParaRPr lang="en-US" sz="1800">
              <a:effectLst/>
            </a:endParaRPr>
          </a:p>
          <a:p>
            <a:pPr>
              <a:defRPr/>
            </a:pPr>
            <a:r>
              <a:rPr lang="en-US" sz="1800" b="1" i="1" baseline="0">
                <a:effectLst/>
              </a:rPr>
              <a:t>peak area ratio</a:t>
            </a:r>
            <a:endParaRPr lang="en-U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Area ratio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bg2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06855826556647"/>
                  <c:y val="8.58835143139190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CURRENT!$F$5:$F$8</c:f>
              <c:numCache>
                <c:formatCode>0</c:formatCode>
                <c:ptCount val="4"/>
                <c:pt idx="0">
                  <c:v>607640517169.34558</c:v>
                </c:pt>
                <c:pt idx="1">
                  <c:v>1069522067329.8225</c:v>
                </c:pt>
                <c:pt idx="2">
                  <c:v>2154921241225.9297</c:v>
                </c:pt>
                <c:pt idx="3">
                  <c:v>3379107915225.2056</c:v>
                </c:pt>
              </c:numCache>
            </c:numRef>
          </c:xVal>
          <c:yVal>
            <c:numRef>
              <c:f>CURRENT!$AD$5:$AD$8</c:f>
              <c:numCache>
                <c:formatCode>General</c:formatCode>
                <c:ptCount val="4"/>
                <c:pt idx="0">
                  <c:v>2.3079180441658824</c:v>
                </c:pt>
                <c:pt idx="1">
                  <c:v>1.1945971022767825</c:v>
                </c:pt>
                <c:pt idx="2">
                  <c:v>0.5969927231811637</c:v>
                </c:pt>
                <c:pt idx="3">
                  <c:v>0.32012443718874417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C2-46DA-A3F2-CFC2F1D5C06A}"/>
            </c:ext>
          </c:extLst>
        </c:ser>
        <c:ser>
          <c:idx val="1"/>
          <c:order val="1"/>
          <c:tx>
            <c:v>Theoretical sI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CURRENT!$AF$4:$AF$5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5000000000000</c:v>
                </c:pt>
              </c:numCache>
            </c:numRef>
          </c:xVal>
          <c:yVal>
            <c:numRef>
              <c:f>CURRENT!$AG$4:$AG$5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C2-46DA-A3F2-CFC2F1D5C06A}"/>
            </c:ext>
          </c:extLst>
        </c:ser>
        <c:ser>
          <c:idx val="2"/>
          <c:order val="2"/>
          <c:tx>
            <c:v>Theoretical sII</c:v>
          </c:tx>
          <c:spPr>
            <a:ln w="19050" cap="rnd">
              <a:solidFill>
                <a:srgbClr val="0066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CURRENT!$AF$4:$AF$5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5000000000000</c:v>
                </c:pt>
              </c:numCache>
            </c:numRef>
          </c:xVal>
          <c:yVal>
            <c:numRef>
              <c:f>CURRENT!$AH$4:$AH$5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C2-46DA-A3F2-CFC2F1D5C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22064"/>
        <c:axId val="252822624"/>
      </c:scatterChart>
      <c:valAx>
        <c:axId val="252822064"/>
        <c:scaling>
          <c:orientation val="minMax"/>
          <c:max val="5000000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elapsed^2</a:t>
                </a:r>
                <a:r>
                  <a:rPr lang="en-US" baseline="0"/>
                  <a:t> (s^2)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256871707359235"/>
              <c:y val="0.9067810411484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822624"/>
        <c:crosses val="autoZero"/>
        <c:crossBetween val="midCat"/>
      </c:valAx>
      <c:valAx>
        <c:axId val="252822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1/(Peak area ratio)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82206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12</xdr:row>
      <xdr:rowOff>157162</xdr:rowOff>
    </xdr:from>
    <xdr:to>
      <xdr:col>19</xdr:col>
      <xdr:colOff>266700</xdr:colOff>
      <xdr:row>27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12</xdr:row>
      <xdr:rowOff>157162</xdr:rowOff>
    </xdr:from>
    <xdr:to>
      <xdr:col>14</xdr:col>
      <xdr:colOff>1077686</xdr:colOff>
      <xdr:row>27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12</xdr:row>
      <xdr:rowOff>138111</xdr:rowOff>
    </xdr:from>
    <xdr:to>
      <xdr:col>24</xdr:col>
      <xdr:colOff>880382</xdr:colOff>
      <xdr:row>44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21F5189-ED55-4E99-813A-C64BD727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11</xdr:row>
      <xdr:rowOff>0</xdr:rowOff>
    </xdr:from>
    <xdr:to>
      <xdr:col>31</xdr:col>
      <xdr:colOff>382360</xdr:colOff>
      <xdr:row>32</xdr:row>
      <xdr:rowOff>681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EE5CEA0-7E6D-41FB-A988-F2A76FCA5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838200</xdr:colOff>
      <xdr:row>12</xdr:row>
      <xdr:rowOff>152400</xdr:rowOff>
    </xdr:from>
    <xdr:to>
      <xdr:col>3</xdr:col>
      <xdr:colOff>632460</xdr:colOff>
      <xdr:row>27</xdr:row>
      <xdr:rowOff>15239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170973E8-D622-405D-9E9B-DC1AAD4A4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342900</xdr:colOff>
      <xdr:row>57</xdr:row>
      <xdr:rowOff>161925</xdr:rowOff>
    </xdr:from>
    <xdr:to>
      <xdr:col>32</xdr:col>
      <xdr:colOff>153760</xdr:colOff>
      <xdr:row>78</xdr:row>
      <xdr:rowOff>162606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3EE5CEA0-7E6D-41FB-A988-F2A76FCA5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34</xdr:row>
      <xdr:rowOff>0</xdr:rowOff>
    </xdr:from>
    <xdr:to>
      <xdr:col>31</xdr:col>
      <xdr:colOff>382360</xdr:colOff>
      <xdr:row>55</xdr:row>
      <xdr:rowOff>681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3EE5CEA0-7E6D-41FB-A988-F2A76FCA5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0.1402</cdr:x>
      <cdr:y>0.32927</cdr:y>
    </cdr:from>
    <cdr:to>
      <cdr:x>0.55604</cdr:x>
      <cdr:y>0.41469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41702C4-5AEA-45D3-9364-84F852EC0CD6}"/>
            </a:ext>
          </a:extLst>
        </cdr:cNvPr>
        <cdr:cNvSpPr txBox="1"/>
      </cdr:nvSpPr>
      <cdr:spPr>
        <a:xfrm xmlns:a="http://schemas.openxmlformats.org/drawingml/2006/main">
          <a:off x="1074261" y="1416030"/>
          <a:ext cx="3186242" cy="367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Theoretical sI ratio</a:t>
          </a:r>
        </a:p>
      </cdr:txBody>
    </cdr:sp>
  </cdr:relSizeAnchor>
  <cdr:relSizeAnchor xmlns:cdr="http://schemas.openxmlformats.org/drawingml/2006/chartDrawing">
    <cdr:from>
      <cdr:x>0.52997</cdr:x>
      <cdr:y>0.63761</cdr:y>
    </cdr:from>
    <cdr:to>
      <cdr:x>0.93769</cdr:x>
      <cdr:y>0.72303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0120A0C0-3EB8-4ED4-861C-67A068ABB03A}"/>
            </a:ext>
          </a:extLst>
        </cdr:cNvPr>
        <cdr:cNvSpPr txBox="1"/>
      </cdr:nvSpPr>
      <cdr:spPr>
        <a:xfrm xmlns:a="http://schemas.openxmlformats.org/drawingml/2006/main">
          <a:off x="2129517" y="2478315"/>
          <a:ext cx="1638301" cy="332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Theoretical sII ratio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0.23468</cdr:x>
      <cdr:y>0.23403</cdr:y>
    </cdr:from>
    <cdr:to>
      <cdr:x>0.65052</cdr:x>
      <cdr:y>0.31945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41702C4-5AEA-45D3-9364-84F852EC0CD6}"/>
            </a:ext>
          </a:extLst>
        </cdr:cNvPr>
        <cdr:cNvSpPr txBox="1"/>
      </cdr:nvSpPr>
      <cdr:spPr>
        <a:xfrm xmlns:a="http://schemas.openxmlformats.org/drawingml/2006/main">
          <a:off x="942974" y="909639"/>
          <a:ext cx="1670957" cy="332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Theoretical sI ratio</a:t>
          </a:r>
        </a:p>
      </cdr:txBody>
    </cdr:sp>
  </cdr:relSizeAnchor>
  <cdr:relSizeAnchor xmlns:cdr="http://schemas.openxmlformats.org/drawingml/2006/chartDrawing">
    <cdr:from>
      <cdr:x>0.48933</cdr:x>
      <cdr:y>0.63341</cdr:y>
    </cdr:from>
    <cdr:to>
      <cdr:x>0.89705</cdr:x>
      <cdr:y>0.71883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0120A0C0-3EB8-4ED4-861C-67A068ABB03A}"/>
            </a:ext>
          </a:extLst>
        </cdr:cNvPr>
        <cdr:cNvSpPr txBox="1"/>
      </cdr:nvSpPr>
      <cdr:spPr>
        <a:xfrm xmlns:a="http://schemas.openxmlformats.org/drawingml/2006/main">
          <a:off x="1966233" y="2461986"/>
          <a:ext cx="1638296" cy="33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Theoretical sII ratio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0.24718</cdr:x>
      <cdr:y>0.09075</cdr:y>
    </cdr:from>
    <cdr:to>
      <cdr:x>0.775</cdr:x>
      <cdr:y>0.19883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41702C4-5AEA-45D3-9364-84F852EC0CD6}"/>
            </a:ext>
          </a:extLst>
        </cdr:cNvPr>
        <cdr:cNvSpPr txBox="1"/>
      </cdr:nvSpPr>
      <cdr:spPr>
        <a:xfrm xmlns:a="http://schemas.openxmlformats.org/drawingml/2006/main">
          <a:off x="753404" y="236510"/>
          <a:ext cx="1608795" cy="281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Theoretical sI ratio</a:t>
          </a:r>
        </a:p>
      </cdr:txBody>
    </cdr:sp>
  </cdr:relSizeAnchor>
  <cdr:relSizeAnchor xmlns:cdr="http://schemas.openxmlformats.org/drawingml/2006/chartDrawing">
    <cdr:from>
      <cdr:x>0.2925</cdr:x>
      <cdr:y>0.58498</cdr:y>
    </cdr:from>
    <cdr:to>
      <cdr:x>0.95769</cdr:x>
      <cdr:y>0.70175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0120A0C0-3EB8-4ED4-861C-67A068ABB03A}"/>
            </a:ext>
          </a:extLst>
        </cdr:cNvPr>
        <cdr:cNvSpPr txBox="1"/>
      </cdr:nvSpPr>
      <cdr:spPr>
        <a:xfrm xmlns:a="http://schemas.openxmlformats.org/drawingml/2006/main">
          <a:off x="891540" y="1524477"/>
          <a:ext cx="2027499" cy="304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Theoretical sII ratio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0.23468</cdr:x>
      <cdr:y>0.23403</cdr:y>
    </cdr:from>
    <cdr:to>
      <cdr:x>0.65052</cdr:x>
      <cdr:y>0.31945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41702C4-5AEA-45D3-9364-84F852EC0CD6}"/>
            </a:ext>
          </a:extLst>
        </cdr:cNvPr>
        <cdr:cNvSpPr txBox="1"/>
      </cdr:nvSpPr>
      <cdr:spPr>
        <a:xfrm xmlns:a="http://schemas.openxmlformats.org/drawingml/2006/main">
          <a:off x="942974" y="909639"/>
          <a:ext cx="1670957" cy="332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Theoretical sI ratio</a:t>
          </a:r>
        </a:p>
      </cdr:txBody>
    </cdr:sp>
  </cdr:relSizeAnchor>
  <cdr:relSizeAnchor xmlns:cdr="http://schemas.openxmlformats.org/drawingml/2006/chartDrawing">
    <cdr:from>
      <cdr:x>0.48933</cdr:x>
      <cdr:y>0.63341</cdr:y>
    </cdr:from>
    <cdr:to>
      <cdr:x>0.89705</cdr:x>
      <cdr:y>0.71883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0120A0C0-3EB8-4ED4-861C-67A068ABB03A}"/>
            </a:ext>
          </a:extLst>
        </cdr:cNvPr>
        <cdr:cNvSpPr txBox="1"/>
      </cdr:nvSpPr>
      <cdr:spPr>
        <a:xfrm xmlns:a="http://schemas.openxmlformats.org/drawingml/2006/main">
          <a:off x="1966233" y="2461986"/>
          <a:ext cx="1638296" cy="33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Theoretical sII ratio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0.23468</cdr:x>
      <cdr:y>0.23403</cdr:y>
    </cdr:from>
    <cdr:to>
      <cdr:x>0.65052</cdr:x>
      <cdr:y>0.31945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41702C4-5AEA-45D3-9364-84F852EC0CD6}"/>
            </a:ext>
          </a:extLst>
        </cdr:cNvPr>
        <cdr:cNvSpPr txBox="1"/>
      </cdr:nvSpPr>
      <cdr:spPr>
        <a:xfrm xmlns:a="http://schemas.openxmlformats.org/drawingml/2006/main">
          <a:off x="942974" y="909639"/>
          <a:ext cx="1670957" cy="332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Theoretical sI ratio</a:t>
          </a:r>
        </a:p>
      </cdr:txBody>
    </cdr:sp>
  </cdr:relSizeAnchor>
  <cdr:relSizeAnchor xmlns:cdr="http://schemas.openxmlformats.org/drawingml/2006/chartDrawing">
    <cdr:from>
      <cdr:x>0.48933</cdr:x>
      <cdr:y>0.63341</cdr:y>
    </cdr:from>
    <cdr:to>
      <cdr:x>0.89705</cdr:x>
      <cdr:y>0.71883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0120A0C0-3EB8-4ED4-861C-67A068ABB03A}"/>
            </a:ext>
          </a:extLst>
        </cdr:cNvPr>
        <cdr:cNvSpPr txBox="1"/>
      </cdr:nvSpPr>
      <cdr:spPr>
        <a:xfrm xmlns:a="http://schemas.openxmlformats.org/drawingml/2006/main">
          <a:off x="1966233" y="2461986"/>
          <a:ext cx="1638296" cy="33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Theoretical sII ratio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"/>
  <sheetViews>
    <sheetView workbookViewId="0">
      <selection activeCell="I4" sqref="I4"/>
    </sheetView>
  </sheetViews>
  <sheetFormatPr defaultRowHeight="14.4" x14ac:dyDescent="0.3"/>
  <cols>
    <col min="1" max="1" width="9.33203125" bestFit="1" customWidth="1"/>
    <col min="2" max="2" width="13.88671875" bestFit="1" customWidth="1"/>
    <col min="3" max="3" width="10.109375" bestFit="1" customWidth="1"/>
    <col min="4" max="5" width="8" bestFit="1" customWidth="1"/>
    <col min="6" max="6" width="10.88671875" bestFit="1" customWidth="1"/>
    <col min="7" max="7" width="8" bestFit="1" customWidth="1"/>
    <col min="8" max="8" width="10" bestFit="1" customWidth="1"/>
    <col min="9" max="9" width="10.33203125" bestFit="1" customWidth="1"/>
    <col min="10" max="11" width="8" bestFit="1" customWidth="1"/>
    <col min="12" max="12" width="10.88671875" bestFit="1" customWidth="1"/>
    <col min="13" max="13" width="8" bestFit="1" customWidth="1"/>
    <col min="14" max="14" width="6" bestFit="1" customWidth="1"/>
    <col min="15" max="15" width="16.88671875" bestFit="1" customWidth="1"/>
    <col min="16" max="16" width="11" bestFit="1" customWidth="1"/>
    <col min="17" max="17" width="12" bestFit="1" customWidth="1"/>
  </cols>
  <sheetData>
    <row r="2" spans="1:18" x14ac:dyDescent="0.3">
      <c r="C2" s="13" t="s">
        <v>0</v>
      </c>
      <c r="D2" s="13"/>
      <c r="E2" s="13"/>
      <c r="F2" s="13"/>
      <c r="G2" s="13"/>
      <c r="H2" s="13"/>
      <c r="I2" s="13" t="s">
        <v>1</v>
      </c>
      <c r="J2" s="13"/>
      <c r="K2" s="13"/>
      <c r="L2" s="13"/>
      <c r="M2" s="13"/>
      <c r="N2" s="13"/>
      <c r="O2" s="13" t="s">
        <v>10</v>
      </c>
      <c r="P2" s="13"/>
      <c r="Q2" s="13"/>
      <c r="R2" s="13"/>
    </row>
    <row r="3" spans="1:18" x14ac:dyDescent="0.3">
      <c r="A3" t="s">
        <v>7</v>
      </c>
      <c r="B3" t="s">
        <v>8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9</v>
      </c>
      <c r="O3" t="s">
        <v>11</v>
      </c>
      <c r="P3" t="s">
        <v>13</v>
      </c>
      <c r="Q3" t="s">
        <v>12</v>
      </c>
      <c r="R3" t="s">
        <v>14</v>
      </c>
    </row>
    <row r="4" spans="1:18" x14ac:dyDescent="0.3">
      <c r="B4">
        <v>13</v>
      </c>
      <c r="C4">
        <v>2903.81</v>
      </c>
      <c r="D4">
        <v>6.81107</v>
      </c>
      <c r="E4">
        <v>373.99200000000002</v>
      </c>
      <c r="F4">
        <v>70.477099999999993</v>
      </c>
      <c r="G4">
        <v>3092.28</v>
      </c>
      <c r="H4">
        <v>0.114968</v>
      </c>
      <c r="I4">
        <v>2914.12</v>
      </c>
      <c r="J4">
        <v>10.760400000000001</v>
      </c>
      <c r="K4">
        <v>104.425</v>
      </c>
      <c r="L4">
        <v>0</v>
      </c>
      <c r="M4">
        <v>1765.04</v>
      </c>
      <c r="O4">
        <f>ABS(C4-I4)</f>
        <v>10.309999999999945</v>
      </c>
      <c r="P4">
        <f>D4/J4</f>
        <v>0.63297553994275302</v>
      </c>
      <c r="Q4">
        <f>E4/K4</f>
        <v>3.5814412257601154</v>
      </c>
      <c r="R4">
        <f>G4/M4</f>
        <v>1.7519602955173821</v>
      </c>
    </row>
    <row r="5" spans="1:18" x14ac:dyDescent="0.3">
      <c r="B5">
        <v>16</v>
      </c>
      <c r="C5">
        <v>2903.63</v>
      </c>
      <c r="D5">
        <v>6.7036300000000004</v>
      </c>
      <c r="E5">
        <v>956.57799999999997</v>
      </c>
      <c r="F5">
        <v>45.987299999999998</v>
      </c>
      <c r="G5">
        <v>8579.65</v>
      </c>
      <c r="H5">
        <v>1.6930000000000001E-2</v>
      </c>
      <c r="I5">
        <v>2913.11</v>
      </c>
      <c r="J5">
        <v>5.9666899999999998</v>
      </c>
      <c r="K5">
        <v>1256.92</v>
      </c>
      <c r="L5">
        <v>47.081499999999998</v>
      </c>
      <c r="M5">
        <v>9992.64</v>
      </c>
      <c r="O5">
        <f t="shared" ref="O5:O7" si="0">ABS(C5-I5)</f>
        <v>9.4800000000000182</v>
      </c>
      <c r="P5">
        <f t="shared" ref="P5:P7" si="1">D5/J5</f>
        <v>1.123509014210559</v>
      </c>
      <c r="Q5">
        <f t="shared" ref="Q5:Q7" si="2">E5/K5</f>
        <v>0.76104923145466685</v>
      </c>
      <c r="R5">
        <f t="shared" ref="R5:R7" si="3">G5/M5</f>
        <v>0.85859692733852111</v>
      </c>
    </row>
    <row r="6" spans="1:18" x14ac:dyDescent="0.3">
      <c r="B6">
        <v>21</v>
      </c>
      <c r="C6">
        <v>2904.58</v>
      </c>
      <c r="D6">
        <v>6.2822699999999996</v>
      </c>
      <c r="E6">
        <v>920.37300000000005</v>
      </c>
      <c r="F6">
        <v>45.488799999999998</v>
      </c>
      <c r="G6">
        <v>7750.66</v>
      </c>
      <c r="H6">
        <v>4.5802700000000002E-2</v>
      </c>
      <c r="I6">
        <v>2913.41</v>
      </c>
      <c r="J6">
        <v>7.0139300000000002</v>
      </c>
      <c r="K6">
        <v>581.47500000000002</v>
      </c>
      <c r="L6">
        <v>29.409800000000001</v>
      </c>
      <c r="M6">
        <v>5799.05</v>
      </c>
      <c r="O6">
        <f t="shared" si="0"/>
        <v>8.8299999999999272</v>
      </c>
      <c r="P6">
        <f t="shared" si="1"/>
        <v>0.89568473024395734</v>
      </c>
      <c r="Q6">
        <f t="shared" si="2"/>
        <v>1.5828247130143172</v>
      </c>
      <c r="R6">
        <f t="shared" si="3"/>
        <v>1.3365396056250591</v>
      </c>
    </row>
    <row r="7" spans="1:18" x14ac:dyDescent="0.3">
      <c r="B7">
        <v>25</v>
      </c>
      <c r="C7">
        <v>2903.8</v>
      </c>
      <c r="D7">
        <v>6.8156600000000003</v>
      </c>
      <c r="E7">
        <v>371.25200000000001</v>
      </c>
      <c r="F7">
        <v>75.831500000000005</v>
      </c>
      <c r="G7">
        <v>3003.09</v>
      </c>
      <c r="H7">
        <v>0.11425100000000001</v>
      </c>
      <c r="I7">
        <v>2914.04</v>
      </c>
      <c r="J7">
        <v>10.9312</v>
      </c>
      <c r="K7">
        <v>105.91500000000001</v>
      </c>
      <c r="L7">
        <v>0</v>
      </c>
      <c r="M7">
        <v>1818.64</v>
      </c>
      <c r="O7">
        <f t="shared" si="0"/>
        <v>10.239999999999782</v>
      </c>
      <c r="P7">
        <f t="shared" si="1"/>
        <v>0.62350519613583133</v>
      </c>
      <c r="Q7">
        <f t="shared" si="2"/>
        <v>3.5051881225511021</v>
      </c>
      <c r="R7">
        <f t="shared" si="3"/>
        <v>1.6512833765890995</v>
      </c>
    </row>
  </sheetData>
  <mergeCells count="3">
    <mergeCell ref="C2:H2"/>
    <mergeCell ref="I2:N2"/>
    <mergeCell ref="O2:R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"/>
  <sheetViews>
    <sheetView workbookViewId="0">
      <selection activeCell="B35" sqref="B35"/>
    </sheetView>
  </sheetViews>
  <sheetFormatPr defaultRowHeight="14.4" x14ac:dyDescent="0.3"/>
  <cols>
    <col min="15" max="15" width="16.88671875" bestFit="1" customWidth="1"/>
  </cols>
  <sheetData>
    <row r="2" spans="1:18" x14ac:dyDescent="0.3">
      <c r="C2" s="13" t="s">
        <v>0</v>
      </c>
      <c r="D2" s="13"/>
      <c r="E2" s="13"/>
      <c r="F2" s="13"/>
      <c r="G2" s="13"/>
      <c r="H2" s="13"/>
      <c r="I2" s="13" t="s">
        <v>1</v>
      </c>
      <c r="J2" s="13"/>
      <c r="K2" s="13"/>
      <c r="L2" s="13"/>
      <c r="M2" s="13"/>
      <c r="N2" s="13"/>
      <c r="O2" s="13" t="s">
        <v>10</v>
      </c>
      <c r="P2" s="13"/>
      <c r="Q2" s="13"/>
      <c r="R2" s="13"/>
    </row>
    <row r="3" spans="1:18" x14ac:dyDescent="0.3">
      <c r="A3" t="s">
        <v>7</v>
      </c>
      <c r="B3" t="s">
        <v>8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9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9</v>
      </c>
      <c r="O3" t="s">
        <v>11</v>
      </c>
      <c r="P3" t="s">
        <v>13</v>
      </c>
      <c r="Q3" t="s">
        <v>12</v>
      </c>
      <c r="R3" t="s">
        <v>14</v>
      </c>
    </row>
    <row r="4" spans="1:18" x14ac:dyDescent="0.3">
      <c r="B4">
        <v>13</v>
      </c>
      <c r="C4">
        <v>2903.81</v>
      </c>
      <c r="D4">
        <v>6.81107</v>
      </c>
      <c r="E4">
        <v>373.99200000000002</v>
      </c>
      <c r="F4">
        <v>70.477099999999993</v>
      </c>
      <c r="G4">
        <v>3092.28</v>
      </c>
      <c r="H4">
        <v>0.114968</v>
      </c>
      <c r="I4">
        <v>2914.12</v>
      </c>
      <c r="J4">
        <v>10.760400000000001</v>
      </c>
      <c r="K4">
        <v>104.425</v>
      </c>
      <c r="L4">
        <v>0</v>
      </c>
      <c r="M4">
        <v>1765.04</v>
      </c>
      <c r="O4">
        <f>ABS(C4-I4)</f>
        <v>10.309999999999945</v>
      </c>
      <c r="P4">
        <f>D4/J4</f>
        <v>0.63297553994275302</v>
      </c>
      <c r="Q4">
        <f>E4/K4</f>
        <v>3.5814412257601154</v>
      </c>
      <c r="R4">
        <f>G4/M4</f>
        <v>1.7519602955173821</v>
      </c>
    </row>
    <row r="5" spans="1:18" x14ac:dyDescent="0.3">
      <c r="B5">
        <v>16</v>
      </c>
      <c r="C5">
        <v>2903.63</v>
      </c>
      <c r="D5">
        <v>6.7036300000000004</v>
      </c>
      <c r="E5">
        <v>956.57799999999997</v>
      </c>
      <c r="F5">
        <v>45.987299999999998</v>
      </c>
      <c r="G5">
        <v>8579.65</v>
      </c>
      <c r="H5">
        <v>1.6930000000000001E-2</v>
      </c>
      <c r="I5">
        <v>2913.11</v>
      </c>
      <c r="J5">
        <v>5.9666899999999998</v>
      </c>
      <c r="K5">
        <v>1256.92</v>
      </c>
      <c r="L5">
        <v>47.081499999999998</v>
      </c>
      <c r="M5">
        <v>9992.64</v>
      </c>
      <c r="O5">
        <f t="shared" ref="O5:O7" si="0">ABS(C5-I5)</f>
        <v>9.4800000000000182</v>
      </c>
      <c r="P5">
        <f t="shared" ref="P5:Q7" si="1">D5/J5</f>
        <v>1.123509014210559</v>
      </c>
      <c r="Q5">
        <f t="shared" si="1"/>
        <v>0.76104923145466685</v>
      </c>
      <c r="R5">
        <f t="shared" ref="R5:R7" si="2">G5/M5</f>
        <v>0.85859692733852111</v>
      </c>
    </row>
    <row r="6" spans="1:18" x14ac:dyDescent="0.3">
      <c r="B6">
        <v>21</v>
      </c>
      <c r="C6">
        <v>2904.58</v>
      </c>
      <c r="D6">
        <v>6.2822699999999996</v>
      </c>
      <c r="E6">
        <v>920.37300000000005</v>
      </c>
      <c r="F6">
        <v>45.488799999999998</v>
      </c>
      <c r="G6">
        <v>7750.66</v>
      </c>
      <c r="H6">
        <v>4.5802700000000002E-2</v>
      </c>
      <c r="I6">
        <v>2913.41</v>
      </c>
      <c r="J6">
        <v>7.0139300000000002</v>
      </c>
      <c r="K6">
        <v>581.47500000000002</v>
      </c>
      <c r="L6">
        <v>29.409800000000001</v>
      </c>
      <c r="M6">
        <v>5799.05</v>
      </c>
      <c r="O6">
        <f t="shared" si="0"/>
        <v>8.8299999999999272</v>
      </c>
      <c r="P6">
        <f t="shared" si="1"/>
        <v>0.89568473024395734</v>
      </c>
      <c r="Q6">
        <f t="shared" si="1"/>
        <v>1.5828247130143172</v>
      </c>
      <c r="R6">
        <f t="shared" si="2"/>
        <v>1.3365396056250591</v>
      </c>
    </row>
    <row r="7" spans="1:18" x14ac:dyDescent="0.3">
      <c r="B7">
        <v>25</v>
      </c>
      <c r="C7">
        <v>2903.87</v>
      </c>
      <c r="D7">
        <v>7.0489699999999997</v>
      </c>
      <c r="E7">
        <v>422.01799999999997</v>
      </c>
      <c r="F7">
        <v>57.553199999999997</v>
      </c>
      <c r="G7">
        <v>3805.91</v>
      </c>
      <c r="H7">
        <v>0.20100100000000001</v>
      </c>
      <c r="I7">
        <v>2913.89</v>
      </c>
      <c r="J7">
        <v>10.459099999999999</v>
      </c>
      <c r="K7">
        <v>87.774699999999996</v>
      </c>
      <c r="L7">
        <v>80.622600000000006</v>
      </c>
      <c r="M7">
        <v>1067.3</v>
      </c>
      <c r="O7">
        <f t="shared" si="0"/>
        <v>10.019999999999982</v>
      </c>
      <c r="P7">
        <f t="shared" si="1"/>
        <v>0.67395569408457712</v>
      </c>
      <c r="Q7">
        <f t="shared" si="1"/>
        <v>4.8079685832022214</v>
      </c>
      <c r="R7">
        <f t="shared" si="2"/>
        <v>3.565923358006184</v>
      </c>
    </row>
  </sheetData>
  <mergeCells count="3">
    <mergeCell ref="C2:H2"/>
    <mergeCell ref="I2:N2"/>
    <mergeCell ref="O2:R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4"/>
  <sheetViews>
    <sheetView tabSelected="1" zoomScaleNormal="100" workbookViewId="0">
      <selection activeCell="E19" sqref="E19"/>
    </sheetView>
  </sheetViews>
  <sheetFormatPr defaultColWidth="9.33203125" defaultRowHeight="14.4" x14ac:dyDescent="0.3"/>
  <cols>
    <col min="1" max="1" width="18.6640625" style="1" bestFit="1" customWidth="1"/>
    <col min="2" max="2" width="13.88671875" style="1" bestFit="1" customWidth="1"/>
    <col min="3" max="3" width="14.88671875" style="2" bestFit="1" customWidth="1"/>
    <col min="4" max="4" width="18.109375" style="7" bestFit="1" customWidth="1"/>
    <col min="5" max="5" width="15.6640625" style="9" bestFit="1" customWidth="1"/>
    <col min="6" max="6" width="19.88671875" style="9" bestFit="1" customWidth="1"/>
    <col min="7" max="7" width="11" style="1" bestFit="1" customWidth="1"/>
    <col min="8" max="9" width="5" style="1" bestFit="1" customWidth="1"/>
    <col min="10" max="10" width="7.6640625" style="1" bestFit="1" customWidth="1"/>
    <col min="11" max="13" width="8" style="1" bestFit="1" customWidth="1"/>
    <col min="14" max="14" width="10.88671875" style="1" bestFit="1" customWidth="1"/>
    <col min="15" max="15" width="10.33203125" style="1" bestFit="1" customWidth="1"/>
    <col min="16" max="16" width="8" style="1" bestFit="1" customWidth="1"/>
    <col min="17" max="17" width="10" style="1" bestFit="1" customWidth="1"/>
    <col min="18" max="20" width="8" style="1" bestFit="1" customWidth="1"/>
    <col min="21" max="21" width="10.88671875" style="1" bestFit="1" customWidth="1"/>
    <col min="22" max="22" width="10.33203125" style="1" bestFit="1" customWidth="1"/>
    <col min="23" max="23" width="8" style="1" bestFit="1" customWidth="1"/>
    <col min="24" max="24" width="6" style="1" bestFit="1" customWidth="1"/>
    <col min="25" max="25" width="16.88671875" style="1" bestFit="1" customWidth="1"/>
    <col min="26" max="29" width="12" style="1" bestFit="1" customWidth="1"/>
    <col min="30" max="30" width="13.109375" style="1" bestFit="1" customWidth="1"/>
    <col min="31" max="31" width="9.33203125" style="1"/>
    <col min="32" max="32" width="8.5546875" style="1" bestFit="1" customWidth="1"/>
    <col min="33" max="33" width="4.88671875" style="1" bestFit="1" customWidth="1"/>
    <col min="34" max="34" width="5.44140625" style="1" bestFit="1" customWidth="1"/>
    <col min="35" max="16384" width="9.33203125" style="1"/>
  </cols>
  <sheetData>
    <row r="2" spans="1:35" s="2" customFormat="1" x14ac:dyDescent="0.3">
      <c r="A2" s="2" t="s">
        <v>30</v>
      </c>
      <c r="B2" s="6">
        <v>42924.641365740739</v>
      </c>
      <c r="D2" s="7"/>
      <c r="E2" s="9"/>
      <c r="F2" s="9"/>
    </row>
    <row r="3" spans="1:35" s="3" customFormat="1" ht="16.2" x14ac:dyDescent="0.45">
      <c r="C3" s="4"/>
      <c r="D3" s="8"/>
      <c r="E3" s="10"/>
      <c r="F3" s="10"/>
      <c r="K3" s="14" t="s">
        <v>0</v>
      </c>
      <c r="L3" s="14"/>
      <c r="M3" s="14"/>
      <c r="N3" s="14"/>
      <c r="O3" s="14"/>
      <c r="P3" s="14"/>
      <c r="Q3" s="14"/>
      <c r="R3" s="14" t="s">
        <v>1</v>
      </c>
      <c r="S3" s="14"/>
      <c r="T3" s="14"/>
      <c r="U3" s="14"/>
      <c r="V3" s="14"/>
      <c r="W3" s="14"/>
      <c r="X3" s="14"/>
      <c r="Y3" s="14" t="s">
        <v>10</v>
      </c>
      <c r="Z3" s="14"/>
      <c r="AA3" s="14"/>
      <c r="AB3" s="14"/>
      <c r="AF3" s="3" t="s">
        <v>25</v>
      </c>
      <c r="AG3" s="3" t="s">
        <v>26</v>
      </c>
      <c r="AH3" s="3" t="s">
        <v>27</v>
      </c>
    </row>
    <row r="4" spans="1:35" s="3" customFormat="1" ht="16.2" x14ac:dyDescent="0.45">
      <c r="A4" s="3" t="s">
        <v>7</v>
      </c>
      <c r="B4" s="3" t="s">
        <v>8</v>
      </c>
      <c r="C4" s="4" t="s">
        <v>28</v>
      </c>
      <c r="D4" s="8" t="s">
        <v>32</v>
      </c>
      <c r="E4" s="10" t="s">
        <v>29</v>
      </c>
      <c r="F4" s="10" t="s">
        <v>31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20</v>
      </c>
      <c r="P4" s="3" t="s">
        <v>6</v>
      </c>
      <c r="Q4" s="3" t="s">
        <v>9</v>
      </c>
      <c r="R4" s="3" t="s">
        <v>2</v>
      </c>
      <c r="S4" s="3" t="s">
        <v>3</v>
      </c>
      <c r="T4" s="3" t="s">
        <v>4</v>
      </c>
      <c r="U4" s="3" t="s">
        <v>5</v>
      </c>
      <c r="V4" s="3" t="s">
        <v>20</v>
      </c>
      <c r="W4" s="3" t="s">
        <v>6</v>
      </c>
      <c r="X4" s="3" t="s">
        <v>9</v>
      </c>
      <c r="Y4" s="3" t="s">
        <v>11</v>
      </c>
      <c r="Z4" s="3" t="s">
        <v>13</v>
      </c>
      <c r="AA4" s="3" t="s">
        <v>12</v>
      </c>
      <c r="AB4" s="3" t="s">
        <v>14</v>
      </c>
      <c r="AC4" s="3" t="s">
        <v>33</v>
      </c>
      <c r="AD4" s="3" t="s">
        <v>34</v>
      </c>
      <c r="AF4" s="5">
        <v>0</v>
      </c>
      <c r="AG4" s="5">
        <v>3</v>
      </c>
      <c r="AH4" s="5">
        <v>0.5</v>
      </c>
      <c r="AI4" s="5"/>
    </row>
    <row r="5" spans="1:35" x14ac:dyDescent="0.3">
      <c r="A5" s="1" t="s">
        <v>19</v>
      </c>
      <c r="B5" s="1">
        <v>10</v>
      </c>
      <c r="C5" s="6">
        <v>42933.663506944446</v>
      </c>
      <c r="D5" s="7">
        <f>C5-$B$2+1</f>
        <v>10.022141203706269</v>
      </c>
      <c r="E5" s="9">
        <f>(C5-$B$2)*24*60*60</f>
        <v>779513.00000022165</v>
      </c>
      <c r="F5" s="9">
        <f>E5^2</f>
        <v>607640517169.34558</v>
      </c>
      <c r="G5" s="1">
        <v>1154</v>
      </c>
      <c r="H5" s="1">
        <v>6680</v>
      </c>
      <c r="I5" s="1">
        <v>7400</v>
      </c>
      <c r="J5" s="1">
        <v>-6982</v>
      </c>
      <c r="K5" s="1">
        <v>2903.11</v>
      </c>
      <c r="L5" s="1">
        <v>6.3126600000000002</v>
      </c>
      <c r="M5" s="1">
        <v>931.30399999999997</v>
      </c>
      <c r="N5" s="1">
        <v>0</v>
      </c>
      <c r="O5" s="1" t="s">
        <v>21</v>
      </c>
      <c r="P5" s="1">
        <v>9234.73</v>
      </c>
      <c r="Q5" s="1">
        <v>6.1176399999999999E-2</v>
      </c>
      <c r="R5" s="1">
        <v>2912.56</v>
      </c>
      <c r="S5" s="1">
        <v>5.0889800000000003</v>
      </c>
      <c r="T5" s="1">
        <v>2666.21</v>
      </c>
      <c r="U5" s="1">
        <v>0</v>
      </c>
      <c r="V5" s="1" t="s">
        <v>21</v>
      </c>
      <c r="W5" s="1">
        <v>21313</v>
      </c>
      <c r="Y5" s="1">
        <f>ABS(K5-R5)</f>
        <v>9.4499999999998181</v>
      </c>
      <c r="Z5" s="1">
        <f t="shared" ref="Z5:AA8" si="0">L5/S5</f>
        <v>1.2404568302488908</v>
      </c>
      <c r="AA5" s="1">
        <f t="shared" si="0"/>
        <v>0.34929881742248359</v>
      </c>
      <c r="AB5" s="1">
        <f>P5/W5</f>
        <v>0.43329094918594285</v>
      </c>
      <c r="AC5" s="1">
        <f>LN(AB5)</f>
        <v>-0.83634583855518774</v>
      </c>
      <c r="AD5" s="1">
        <f>1/AB5</f>
        <v>2.3079180441658824</v>
      </c>
      <c r="AF5" s="11">
        <v>5000000000000</v>
      </c>
      <c r="AG5" s="5">
        <v>3</v>
      </c>
      <c r="AH5" s="5">
        <v>0.5</v>
      </c>
      <c r="AI5" s="5"/>
    </row>
    <row r="6" spans="1:35" x14ac:dyDescent="0.3">
      <c r="A6" s="1" t="s">
        <v>22</v>
      </c>
      <c r="B6" s="1">
        <v>13</v>
      </c>
      <c r="C6" s="6">
        <v>42936.611006944448</v>
      </c>
      <c r="D6" s="7">
        <f t="shared" ref="D6:D8" si="1">C6-$B$2+1</f>
        <v>12.969641203708306</v>
      </c>
      <c r="E6" s="9">
        <f t="shared" ref="E6:E8" si="2">(C6-$B$2)*24*60*60</f>
        <v>1034177.0000003977</v>
      </c>
      <c r="F6" s="9">
        <f t="shared" ref="F6:F8" si="3">E6^2</f>
        <v>1069522067329.8225</v>
      </c>
      <c r="G6" s="1">
        <v>1106</v>
      </c>
      <c r="H6" s="1">
        <v>6790</v>
      </c>
      <c r="I6" s="1">
        <v>7410</v>
      </c>
      <c r="J6" s="1">
        <v>-6848.8</v>
      </c>
      <c r="K6" s="1">
        <v>2903.57</v>
      </c>
      <c r="L6" s="1">
        <v>6.2957400000000003</v>
      </c>
      <c r="M6" s="1">
        <v>963.41</v>
      </c>
      <c r="N6" s="1">
        <v>0</v>
      </c>
      <c r="O6" s="1" t="s">
        <v>21</v>
      </c>
      <c r="P6" s="1">
        <v>9527.48</v>
      </c>
      <c r="Q6" s="1">
        <v>6.4495399999999994E-2</v>
      </c>
      <c r="R6" s="1">
        <v>2913.09</v>
      </c>
      <c r="S6" s="1">
        <v>5.65137</v>
      </c>
      <c r="T6" s="1">
        <v>1282.1099999999999</v>
      </c>
      <c r="U6" s="1">
        <v>0</v>
      </c>
      <c r="V6" s="1" t="s">
        <v>21</v>
      </c>
      <c r="W6" s="1">
        <v>11381.5</v>
      </c>
      <c r="Y6" s="1">
        <f t="shared" ref="Y6:Y8" si="4">ABS(K6-R6)</f>
        <v>9.5199999999999818</v>
      </c>
      <c r="Z6" s="1">
        <f t="shared" si="0"/>
        <v>1.1140201402491785</v>
      </c>
      <c r="AA6" s="1">
        <f t="shared" si="0"/>
        <v>0.75142538471737996</v>
      </c>
      <c r="AB6" s="1">
        <f t="shared" ref="AB6:AB8" si="5">P6/W6</f>
        <v>0.83710231516056754</v>
      </c>
      <c r="AC6" s="12">
        <f t="shared" ref="AC6:AC8" si="6">LN(AB6)</f>
        <v>-0.17780897562819656</v>
      </c>
      <c r="AD6" s="12">
        <f t="shared" ref="AD6:AD8" si="7">1/AB6</f>
        <v>1.1945971022767825</v>
      </c>
      <c r="AF6" s="5"/>
      <c r="AG6" s="5"/>
      <c r="AH6" s="5"/>
      <c r="AI6" s="5"/>
    </row>
    <row r="7" spans="1:35" x14ac:dyDescent="0.3">
      <c r="A7" s="1" t="s">
        <v>23</v>
      </c>
      <c r="B7" s="1">
        <v>18</v>
      </c>
      <c r="C7" s="6">
        <v>42941.631701388891</v>
      </c>
      <c r="D7" s="7">
        <f t="shared" si="1"/>
        <v>17.990335648151813</v>
      </c>
      <c r="E7" s="9">
        <f t="shared" si="2"/>
        <v>1467965.0000003166</v>
      </c>
      <c r="F7" s="9">
        <f t="shared" si="3"/>
        <v>2154921241225.9297</v>
      </c>
      <c r="G7" s="1">
        <v>1108</v>
      </c>
      <c r="H7" s="1">
        <v>6760</v>
      </c>
      <c r="I7" s="1">
        <v>7460</v>
      </c>
      <c r="J7" s="1">
        <v>-6856.6</v>
      </c>
      <c r="K7" s="1">
        <v>2904.62</v>
      </c>
      <c r="L7" s="1">
        <v>6.4142900000000003</v>
      </c>
      <c r="M7" s="1">
        <v>807.98800000000006</v>
      </c>
      <c r="N7" s="1">
        <v>0</v>
      </c>
      <c r="O7" s="1" t="s">
        <v>21</v>
      </c>
      <c r="P7" s="1">
        <v>8140.92</v>
      </c>
      <c r="Q7" s="1">
        <v>0.14833399999999999</v>
      </c>
      <c r="R7" s="1">
        <v>2913.77</v>
      </c>
      <c r="S7" s="1">
        <v>7.2469799999999998</v>
      </c>
      <c r="T7" s="1">
        <v>426.93799999999999</v>
      </c>
      <c r="U7" s="1">
        <v>0</v>
      </c>
      <c r="V7" s="1" t="s">
        <v>21</v>
      </c>
      <c r="W7" s="1">
        <v>4860.07</v>
      </c>
      <c r="Y7" s="1">
        <f t="shared" si="4"/>
        <v>9.1500000000000909</v>
      </c>
      <c r="Z7" s="1">
        <f t="shared" si="0"/>
        <v>0.88509834441381108</v>
      </c>
      <c r="AA7" s="1">
        <f t="shared" si="0"/>
        <v>1.8925183516107726</v>
      </c>
      <c r="AB7" s="1">
        <f t="shared" si="5"/>
        <v>1.6750622933414541</v>
      </c>
      <c r="AC7" s="12">
        <f t="shared" si="6"/>
        <v>0.51585035464009632</v>
      </c>
      <c r="AD7" s="12">
        <f t="shared" si="7"/>
        <v>0.5969927231811637</v>
      </c>
      <c r="AF7" s="5"/>
      <c r="AG7" s="5"/>
      <c r="AH7" s="5"/>
      <c r="AI7" s="5"/>
    </row>
    <row r="8" spans="1:35" x14ac:dyDescent="0.3">
      <c r="A8" s="1" t="s">
        <v>24</v>
      </c>
      <c r="B8" s="1">
        <v>22</v>
      </c>
      <c r="C8" s="6">
        <v>42945.917233796295</v>
      </c>
      <c r="D8" s="7">
        <f t="shared" si="1"/>
        <v>22.275868055556202</v>
      </c>
      <c r="E8" s="9">
        <f t="shared" si="2"/>
        <v>1838235.0000000559</v>
      </c>
      <c r="F8" s="9">
        <f t="shared" si="3"/>
        <v>3379107915225.2056</v>
      </c>
      <c r="G8" s="1">
        <v>3148</v>
      </c>
      <c r="H8" s="1">
        <v>6710</v>
      </c>
      <c r="I8" s="1">
        <v>7550</v>
      </c>
      <c r="J8" s="1">
        <v>-6866.8</v>
      </c>
      <c r="K8" s="2">
        <v>2903.79</v>
      </c>
      <c r="L8" s="2">
        <v>6.5157299999999996</v>
      </c>
      <c r="M8" s="2">
        <v>225.03200000000001</v>
      </c>
      <c r="N8" s="2">
        <v>0</v>
      </c>
      <c r="O8" s="2" t="s">
        <v>21</v>
      </c>
      <c r="P8" s="2">
        <v>2303.17</v>
      </c>
      <c r="Q8" s="2">
        <v>0.10073699999999999</v>
      </c>
      <c r="R8" s="2">
        <v>2913.97</v>
      </c>
      <c r="S8" s="2">
        <v>9.2922600000000006</v>
      </c>
      <c r="T8" s="2">
        <v>50.512999999999998</v>
      </c>
      <c r="U8" s="2">
        <v>0</v>
      </c>
      <c r="V8" s="2" t="s">
        <v>21</v>
      </c>
      <c r="W8" s="2">
        <v>737.30100000000004</v>
      </c>
      <c r="X8" s="2"/>
      <c r="Y8" s="1">
        <f t="shared" si="4"/>
        <v>10.179999999999836</v>
      </c>
      <c r="Z8" s="1">
        <f t="shared" si="0"/>
        <v>0.7011997081441973</v>
      </c>
      <c r="AA8" s="1">
        <f t="shared" si="0"/>
        <v>4.4549323936412408</v>
      </c>
      <c r="AB8" s="1">
        <f t="shared" si="5"/>
        <v>3.1237852654478973</v>
      </c>
      <c r="AC8" s="12">
        <f t="shared" si="6"/>
        <v>1.1390454925624103</v>
      </c>
      <c r="AD8" s="12">
        <f t="shared" si="7"/>
        <v>0.32012443718874417</v>
      </c>
      <c r="AF8" s="5"/>
      <c r="AG8" s="5"/>
      <c r="AH8" s="5"/>
      <c r="AI8" s="5"/>
    </row>
    <row r="9" spans="1:35" x14ac:dyDescent="0.3">
      <c r="AF9" s="5"/>
      <c r="AG9" s="5"/>
      <c r="AH9" s="5"/>
      <c r="AI9" s="5"/>
    </row>
    <row r="10" spans="1:35" x14ac:dyDescent="0.3">
      <c r="J10" s="2"/>
      <c r="K10" s="2"/>
      <c r="L10" s="2"/>
      <c r="M10" s="2"/>
      <c r="N10" s="2"/>
      <c r="O10" s="2"/>
      <c r="P10" s="2"/>
      <c r="Q10" s="2"/>
      <c r="AF10" s="5"/>
      <c r="AG10" s="5"/>
      <c r="AH10" s="5"/>
      <c r="AI10" s="5"/>
    </row>
    <row r="11" spans="1:35" x14ac:dyDescent="0.3">
      <c r="J11" s="2"/>
      <c r="K11" s="2"/>
      <c r="L11" s="2"/>
      <c r="M11" s="2"/>
      <c r="N11" s="2"/>
      <c r="O11" s="2"/>
      <c r="P11" s="2"/>
      <c r="Q11" s="2"/>
      <c r="AF11" s="5"/>
      <c r="AG11" s="5"/>
      <c r="AH11" s="5"/>
      <c r="AI11" s="5"/>
    </row>
    <row r="12" spans="1:35" x14ac:dyDescent="0.3">
      <c r="J12" s="2"/>
      <c r="K12" s="2"/>
      <c r="L12" s="2"/>
      <c r="M12" s="2"/>
      <c r="N12" s="2"/>
      <c r="O12" s="2"/>
      <c r="P12" s="2"/>
      <c r="Q12" s="2"/>
      <c r="AF12" s="5"/>
      <c r="AG12" s="5"/>
      <c r="AH12" s="5"/>
      <c r="AI12" s="5"/>
    </row>
    <row r="13" spans="1:35" x14ac:dyDescent="0.3">
      <c r="AF13" s="5"/>
      <c r="AG13" s="5"/>
      <c r="AH13" s="5"/>
      <c r="AI13" s="5"/>
    </row>
    <row r="14" spans="1:35" x14ac:dyDescent="0.3">
      <c r="AF14" s="5"/>
      <c r="AG14" s="5"/>
      <c r="AH14" s="5"/>
      <c r="AI14" s="5"/>
    </row>
  </sheetData>
  <mergeCells count="3">
    <mergeCell ref="K3:Q3"/>
    <mergeCell ref="R3:X3"/>
    <mergeCell ref="Y3:A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</vt:lpstr>
      <vt:lpstr>OLD1</vt:lpstr>
      <vt:lpstr>CURRENT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Tiannong</dc:creator>
  <cp:lastModifiedBy>Dong, Tiannong</cp:lastModifiedBy>
  <dcterms:created xsi:type="dcterms:W3CDTF">2017-08-31T19:34:19Z</dcterms:created>
  <dcterms:modified xsi:type="dcterms:W3CDTF">2018-02-14T02:37:34Z</dcterms:modified>
</cp:coreProperties>
</file>