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5275" windowHeight="120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V2" i="1" l="1"/>
  <c r="T84" i="1" l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  <c r="B2" i="1" l="1"/>
  <c r="B4" i="1" s="1"/>
  <c r="H157" i="1" l="1"/>
  <c r="H156" i="1"/>
  <c r="H155" i="1"/>
  <c r="H154" i="1"/>
  <c r="H153" i="1"/>
  <c r="H152" i="1"/>
  <c r="H151" i="1"/>
  <c r="H150" i="1"/>
  <c r="H149" i="1"/>
  <c r="H148" i="1"/>
  <c r="H147" i="1"/>
  <c r="H146" i="1"/>
  <c r="E157" i="1"/>
  <c r="E156" i="1"/>
  <c r="F157" i="1" s="1"/>
  <c r="E155" i="1"/>
  <c r="E154" i="1"/>
  <c r="F154" i="1" s="1"/>
  <c r="E153" i="1"/>
  <c r="F153" i="1" s="1"/>
  <c r="E152" i="1"/>
  <c r="F152" i="1" s="1"/>
  <c r="E151" i="1"/>
  <c r="E150" i="1"/>
  <c r="E149" i="1"/>
  <c r="F149" i="1" s="1"/>
  <c r="E148" i="1"/>
  <c r="F148" i="1" s="1"/>
  <c r="E147" i="1"/>
  <c r="E146" i="1"/>
  <c r="N157" i="1"/>
  <c r="L157" i="1"/>
  <c r="J157" i="1"/>
  <c r="N156" i="1"/>
  <c r="L156" i="1"/>
  <c r="J156" i="1"/>
  <c r="N155" i="1"/>
  <c r="L155" i="1"/>
  <c r="J155" i="1"/>
  <c r="N154" i="1"/>
  <c r="L154" i="1"/>
  <c r="J154" i="1"/>
  <c r="N153" i="1"/>
  <c r="Q153" i="1" s="1"/>
  <c r="N152" i="1"/>
  <c r="Q152" i="1" s="1"/>
  <c r="N151" i="1"/>
  <c r="L153" i="1"/>
  <c r="J153" i="1"/>
  <c r="L152" i="1"/>
  <c r="J152" i="1"/>
  <c r="L151" i="1"/>
  <c r="J151" i="1"/>
  <c r="N150" i="1"/>
  <c r="L150" i="1"/>
  <c r="J150" i="1"/>
  <c r="N149" i="1"/>
  <c r="L149" i="1"/>
  <c r="J149" i="1"/>
  <c r="N148" i="1"/>
  <c r="Q148" i="1" s="1"/>
  <c r="L148" i="1"/>
  <c r="J148" i="1"/>
  <c r="N147" i="1"/>
  <c r="L147" i="1"/>
  <c r="J147" i="1"/>
  <c r="N146" i="1"/>
  <c r="L146" i="1"/>
  <c r="J146" i="1"/>
  <c r="H145" i="1"/>
  <c r="H144" i="1"/>
  <c r="H143" i="1"/>
  <c r="H142" i="1"/>
  <c r="H141" i="1"/>
  <c r="H140" i="1"/>
  <c r="H139" i="1"/>
  <c r="E145" i="1"/>
  <c r="E144" i="1"/>
  <c r="E143" i="1"/>
  <c r="F143" i="1" s="1"/>
  <c r="F142" i="1"/>
  <c r="E142" i="1"/>
  <c r="E141" i="1"/>
  <c r="E140" i="1"/>
  <c r="F140" i="1" s="1"/>
  <c r="E139" i="1"/>
  <c r="N145" i="1"/>
  <c r="N144" i="1"/>
  <c r="L145" i="1"/>
  <c r="J145" i="1"/>
  <c r="L144" i="1"/>
  <c r="J144" i="1"/>
  <c r="N143" i="1"/>
  <c r="L143" i="1"/>
  <c r="J143" i="1"/>
  <c r="N142" i="1"/>
  <c r="Q142" i="1" s="1"/>
  <c r="L142" i="1"/>
  <c r="J142" i="1"/>
  <c r="N141" i="1"/>
  <c r="L141" i="1"/>
  <c r="J141" i="1"/>
  <c r="N140" i="1"/>
  <c r="L140" i="1"/>
  <c r="J140" i="1"/>
  <c r="N139" i="1"/>
  <c r="L139" i="1"/>
  <c r="J139" i="1"/>
  <c r="H138" i="1"/>
  <c r="H137" i="1"/>
  <c r="H136" i="1"/>
  <c r="H135" i="1"/>
  <c r="E138" i="1"/>
  <c r="E137" i="1"/>
  <c r="E136" i="1"/>
  <c r="E135" i="1"/>
  <c r="F135" i="1" s="1"/>
  <c r="N138" i="1"/>
  <c r="L138" i="1"/>
  <c r="J138" i="1"/>
  <c r="N137" i="1"/>
  <c r="L137" i="1"/>
  <c r="J137" i="1"/>
  <c r="N136" i="1"/>
  <c r="N135" i="1"/>
  <c r="L136" i="1"/>
  <c r="J136" i="1"/>
  <c r="L135" i="1"/>
  <c r="J135" i="1"/>
  <c r="H134" i="1"/>
  <c r="H133" i="1"/>
  <c r="H132" i="1"/>
  <c r="H131" i="1"/>
  <c r="H130" i="1"/>
  <c r="H129" i="1"/>
  <c r="H128" i="1"/>
  <c r="E134" i="1"/>
  <c r="E133" i="1"/>
  <c r="F133" i="1" s="1"/>
  <c r="E132" i="1"/>
  <c r="E131" i="1"/>
  <c r="E130" i="1"/>
  <c r="E129" i="1"/>
  <c r="F130" i="1" s="1"/>
  <c r="E128" i="1"/>
  <c r="F128" i="1" s="1"/>
  <c r="N134" i="1"/>
  <c r="L134" i="1"/>
  <c r="J134" i="1"/>
  <c r="N133" i="1"/>
  <c r="L133" i="1"/>
  <c r="J133" i="1"/>
  <c r="N132" i="1"/>
  <c r="L132" i="1"/>
  <c r="J132" i="1"/>
  <c r="N131" i="1"/>
  <c r="L131" i="1"/>
  <c r="J131" i="1"/>
  <c r="N130" i="1"/>
  <c r="L130" i="1"/>
  <c r="J130" i="1"/>
  <c r="N129" i="1"/>
  <c r="N128" i="1"/>
  <c r="L129" i="1"/>
  <c r="J129" i="1"/>
  <c r="L128" i="1"/>
  <c r="J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E127" i="1"/>
  <c r="F127" i="1" s="1"/>
  <c r="E126" i="1"/>
  <c r="F126" i="1" s="1"/>
  <c r="E125" i="1"/>
  <c r="E124" i="1"/>
  <c r="E123" i="1"/>
  <c r="F123" i="1" s="1"/>
  <c r="E122" i="1"/>
  <c r="F122" i="1" s="1"/>
  <c r="E121" i="1"/>
  <c r="F121" i="1" s="1"/>
  <c r="E120" i="1"/>
  <c r="F120" i="1" s="1"/>
  <c r="E119" i="1"/>
  <c r="E118" i="1"/>
  <c r="F119" i="1" s="1"/>
  <c r="E117" i="1"/>
  <c r="E116" i="1"/>
  <c r="N127" i="1"/>
  <c r="Q127" i="1" s="1"/>
  <c r="L127" i="1"/>
  <c r="J127" i="1"/>
  <c r="N126" i="1"/>
  <c r="Q126" i="1" s="1"/>
  <c r="L126" i="1"/>
  <c r="J126" i="1"/>
  <c r="N125" i="1"/>
  <c r="L125" i="1"/>
  <c r="J125" i="1"/>
  <c r="N124" i="1"/>
  <c r="N123" i="1"/>
  <c r="L124" i="1"/>
  <c r="J124" i="1"/>
  <c r="L123" i="1"/>
  <c r="J123" i="1"/>
  <c r="N122" i="1"/>
  <c r="Q122" i="1" s="1"/>
  <c r="L122" i="1"/>
  <c r="J122" i="1"/>
  <c r="N121" i="1"/>
  <c r="Q121" i="1" s="1"/>
  <c r="L121" i="1"/>
  <c r="J121" i="1"/>
  <c r="N120" i="1"/>
  <c r="Q120" i="1" s="1"/>
  <c r="L120" i="1"/>
  <c r="J120" i="1"/>
  <c r="N119" i="1"/>
  <c r="Q119" i="1" s="1"/>
  <c r="L119" i="1"/>
  <c r="J119" i="1"/>
  <c r="N118" i="1"/>
  <c r="L118" i="1"/>
  <c r="J118" i="1"/>
  <c r="N117" i="1"/>
  <c r="L117" i="1"/>
  <c r="J117" i="1"/>
  <c r="N116" i="1"/>
  <c r="L116" i="1"/>
  <c r="J116" i="1"/>
  <c r="H115" i="1"/>
  <c r="H114" i="1"/>
  <c r="H113" i="1"/>
  <c r="H112" i="1"/>
  <c r="H111" i="1"/>
  <c r="H110" i="1"/>
  <c r="H109" i="1"/>
  <c r="H108" i="1"/>
  <c r="E115" i="1"/>
  <c r="E114" i="1"/>
  <c r="F115" i="1" s="1"/>
  <c r="E113" i="1"/>
  <c r="F113" i="1" s="1"/>
  <c r="E112" i="1"/>
  <c r="F112" i="1" s="1"/>
  <c r="E111" i="1"/>
  <c r="E110" i="1"/>
  <c r="F111" i="1" s="1"/>
  <c r="E109" i="1"/>
  <c r="E108" i="1"/>
  <c r="N115" i="1"/>
  <c r="L115" i="1"/>
  <c r="J115" i="1"/>
  <c r="N114" i="1"/>
  <c r="L114" i="1"/>
  <c r="J114" i="1"/>
  <c r="N113" i="1"/>
  <c r="L113" i="1"/>
  <c r="N112" i="1"/>
  <c r="Q112" i="1" s="1"/>
  <c r="J113" i="1"/>
  <c r="L112" i="1"/>
  <c r="J112" i="1"/>
  <c r="N111" i="1"/>
  <c r="L111" i="1"/>
  <c r="J111" i="1"/>
  <c r="N110" i="1"/>
  <c r="L110" i="1"/>
  <c r="J110" i="1"/>
  <c r="N109" i="1"/>
  <c r="L109" i="1"/>
  <c r="J109" i="1"/>
  <c r="N108" i="1"/>
  <c r="L108" i="1"/>
  <c r="J108" i="1"/>
  <c r="Q115" i="1" l="1"/>
  <c r="F116" i="1"/>
  <c r="Q138" i="1"/>
  <c r="Q125" i="1"/>
  <c r="F117" i="1"/>
  <c r="Q117" i="1" s="1"/>
  <c r="Q135" i="1"/>
  <c r="F136" i="1"/>
  <c r="Q136" i="1" s="1"/>
  <c r="F144" i="1"/>
  <c r="Q132" i="1"/>
  <c r="Q144" i="1"/>
  <c r="Q109" i="1"/>
  <c r="F155" i="1"/>
  <c r="Q155" i="1" s="1"/>
  <c r="Q130" i="1"/>
  <c r="F131" i="1"/>
  <c r="F145" i="1"/>
  <c r="Q145" i="1" s="1"/>
  <c r="F150" i="1"/>
  <c r="Q150" i="1" s="1"/>
  <c r="Q113" i="1"/>
  <c r="F109" i="1"/>
  <c r="F125" i="1"/>
  <c r="Q133" i="1"/>
  <c r="F132" i="1"/>
  <c r="Q140" i="1"/>
  <c r="F139" i="1"/>
  <c r="Q139" i="1" s="1"/>
  <c r="Q146" i="1"/>
  <c r="Q154" i="1"/>
  <c r="F151" i="1"/>
  <c r="F124" i="1"/>
  <c r="Q137" i="1"/>
  <c r="Q143" i="1"/>
  <c r="Q111" i="1"/>
  <c r="Q123" i="1"/>
  <c r="Q131" i="1"/>
  <c r="F134" i="1"/>
  <c r="F138" i="1"/>
  <c r="F141" i="1"/>
  <c r="Q141" i="1" s="1"/>
  <c r="F146" i="1"/>
  <c r="F108" i="1"/>
  <c r="Q108" i="1" s="1"/>
  <c r="F118" i="1"/>
  <c r="Q118" i="1"/>
  <c r="F137" i="1"/>
  <c r="Q149" i="1"/>
  <c r="Q157" i="1"/>
  <c r="Q114" i="1"/>
  <c r="Q116" i="1"/>
  <c r="Q124" i="1"/>
  <c r="Q128" i="1"/>
  <c r="Q134" i="1"/>
  <c r="Q151" i="1"/>
  <c r="F147" i="1"/>
  <c r="Q147" i="1" s="1"/>
  <c r="F156" i="1"/>
  <c r="Q156" i="1" s="1"/>
  <c r="F129" i="1"/>
  <c r="Q129" i="1" s="1"/>
  <c r="F110" i="1"/>
  <c r="Q110" i="1" s="1"/>
  <c r="F114" i="1"/>
  <c r="N104" i="1"/>
  <c r="N105" i="1"/>
  <c r="N106" i="1"/>
  <c r="N107" i="1"/>
  <c r="L104" i="1"/>
  <c r="L105" i="1"/>
  <c r="L106" i="1"/>
  <c r="L107" i="1"/>
  <c r="J104" i="1"/>
  <c r="J105" i="1"/>
  <c r="J106" i="1"/>
  <c r="J107" i="1"/>
  <c r="H104" i="1"/>
  <c r="H105" i="1"/>
  <c r="H106" i="1"/>
  <c r="H107" i="1"/>
  <c r="E104" i="1"/>
  <c r="E105" i="1"/>
  <c r="E106" i="1"/>
  <c r="E107" i="1"/>
  <c r="F107" i="1" s="1"/>
  <c r="Q107" i="1" l="1"/>
  <c r="F106" i="1"/>
  <c r="Q106" i="1" s="1"/>
  <c r="F105" i="1"/>
  <c r="Q105" i="1" s="1"/>
  <c r="L100" i="1"/>
  <c r="L101" i="1"/>
  <c r="L102" i="1"/>
  <c r="L103" i="1"/>
  <c r="J100" i="1"/>
  <c r="J101" i="1"/>
  <c r="J102" i="1"/>
  <c r="J103" i="1"/>
  <c r="H100" i="1"/>
  <c r="H101" i="1"/>
  <c r="H102" i="1"/>
  <c r="H103" i="1"/>
  <c r="E100" i="1"/>
  <c r="E101" i="1"/>
  <c r="E102" i="1"/>
  <c r="F102" i="1" s="1"/>
  <c r="E103" i="1"/>
  <c r="F104" i="1" s="1"/>
  <c r="Q104" i="1" s="1"/>
  <c r="N103" i="1"/>
  <c r="N102" i="1"/>
  <c r="Q102" i="1" s="1"/>
  <c r="N101" i="1"/>
  <c r="N100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E86" i="1"/>
  <c r="E87" i="1"/>
  <c r="E88" i="1"/>
  <c r="F88" i="1" s="1"/>
  <c r="E89" i="1"/>
  <c r="E90" i="1"/>
  <c r="E91" i="1"/>
  <c r="F91" i="1" s="1"/>
  <c r="E92" i="1"/>
  <c r="E93" i="1"/>
  <c r="E94" i="1"/>
  <c r="F94" i="1" s="1"/>
  <c r="E95" i="1"/>
  <c r="E96" i="1"/>
  <c r="F96" i="1" s="1"/>
  <c r="E97" i="1"/>
  <c r="E98" i="1"/>
  <c r="E99" i="1"/>
  <c r="F99" i="1" s="1"/>
  <c r="Q97" i="1" l="1"/>
  <c r="Q96" i="1"/>
  <c r="Q88" i="1"/>
  <c r="F95" i="1"/>
  <c r="F87" i="1"/>
  <c r="Q87" i="1" s="1"/>
  <c r="Q95" i="1"/>
  <c r="Q91" i="1"/>
  <c r="Q99" i="1"/>
  <c r="Q90" i="1"/>
  <c r="Q94" i="1"/>
  <c r="Q86" i="1"/>
  <c r="Q93" i="1"/>
  <c r="F97" i="1"/>
  <c r="F93" i="1"/>
  <c r="F89" i="1"/>
  <c r="Q89" i="1" s="1"/>
  <c r="F101" i="1"/>
  <c r="Q101" i="1" s="1"/>
  <c r="F103" i="1"/>
  <c r="Q103" i="1" s="1"/>
  <c r="F100" i="1"/>
  <c r="Q100" i="1" s="1"/>
  <c r="F92" i="1"/>
  <c r="Q92" i="1" s="1"/>
  <c r="F98" i="1"/>
  <c r="Q98" i="1" s="1"/>
  <c r="F9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E72" i="1"/>
  <c r="E73" i="1"/>
  <c r="E74" i="1"/>
  <c r="E75" i="1"/>
  <c r="E76" i="1"/>
  <c r="E77" i="1"/>
  <c r="E78" i="1"/>
  <c r="F78" i="1" s="1"/>
  <c r="E79" i="1"/>
  <c r="E80" i="1"/>
  <c r="E81" i="1"/>
  <c r="F82" i="1" s="1"/>
  <c r="E82" i="1"/>
  <c r="E83" i="1"/>
  <c r="F83" i="1" s="1"/>
  <c r="E84" i="1"/>
  <c r="E85" i="1"/>
  <c r="F86" i="1" s="1"/>
  <c r="N85" i="1"/>
  <c r="N84" i="1"/>
  <c r="N83" i="1"/>
  <c r="Q83" i="1" s="1"/>
  <c r="N82" i="1"/>
  <c r="N81" i="1"/>
  <c r="N80" i="1"/>
  <c r="N79" i="1"/>
  <c r="N78" i="1"/>
  <c r="Q78" i="1" s="1"/>
  <c r="N77" i="1"/>
  <c r="N76" i="1"/>
  <c r="N75" i="1"/>
  <c r="N74" i="1"/>
  <c r="N73" i="1"/>
  <c r="N72" i="1"/>
  <c r="S85" i="1" l="1"/>
  <c r="Q85" i="1"/>
  <c r="Q80" i="1"/>
  <c r="F76" i="1"/>
  <c r="Q76" i="1" s="1"/>
  <c r="Q75" i="1"/>
  <c r="Q82" i="1"/>
  <c r="F74" i="1"/>
  <c r="Q74" i="1" s="1"/>
  <c r="F79" i="1"/>
  <c r="Q79" i="1" s="1"/>
  <c r="F80" i="1"/>
  <c r="F85" i="1"/>
  <c r="F84" i="1"/>
  <c r="Q84" i="1" s="1"/>
  <c r="F81" i="1"/>
  <c r="Q81" i="1" s="1"/>
  <c r="F77" i="1"/>
  <c r="Q77" i="1" s="1"/>
  <c r="F75" i="1"/>
  <c r="F73" i="1"/>
  <c r="Q73" i="1" s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F62" i="1"/>
  <c r="E58" i="1"/>
  <c r="E59" i="1"/>
  <c r="E60" i="1"/>
  <c r="F60" i="1" s="1"/>
  <c r="E61" i="1"/>
  <c r="E62" i="1"/>
  <c r="E63" i="1"/>
  <c r="F63" i="1" s="1"/>
  <c r="E64" i="1"/>
  <c r="F64" i="1" s="1"/>
  <c r="E65" i="1"/>
  <c r="E66" i="1"/>
  <c r="E67" i="1"/>
  <c r="E68" i="1"/>
  <c r="E69" i="1"/>
  <c r="E70" i="1"/>
  <c r="E71" i="1"/>
  <c r="F72" i="1" s="1"/>
  <c r="Q72" i="1" s="1"/>
  <c r="E56" i="1"/>
  <c r="Q64" i="1" l="1"/>
  <c r="Q71" i="1"/>
  <c r="Q63" i="1"/>
  <c r="Q70" i="1"/>
  <c r="Q62" i="1"/>
  <c r="Q60" i="1"/>
  <c r="S86" i="1"/>
  <c r="T85" i="1"/>
  <c r="Q67" i="1"/>
  <c r="Q59" i="1"/>
  <c r="F71" i="1"/>
  <c r="F70" i="1"/>
  <c r="F69" i="1"/>
  <c r="Q69" i="1" s="1"/>
  <c r="F68" i="1"/>
  <c r="Q68" i="1" s="1"/>
  <c r="F67" i="1"/>
  <c r="F66" i="1"/>
  <c r="Q66" i="1" s="1"/>
  <c r="F65" i="1"/>
  <c r="Q65" i="1" s="1"/>
  <c r="F61" i="1"/>
  <c r="Q61" i="1" s="1"/>
  <c r="F59" i="1"/>
  <c r="E44" i="1"/>
  <c r="E45" i="1"/>
  <c r="F45" i="1" s="1"/>
  <c r="E46" i="1"/>
  <c r="E47" i="1"/>
  <c r="E48" i="1"/>
  <c r="F48" i="1"/>
  <c r="E49" i="1"/>
  <c r="E50" i="1"/>
  <c r="E51" i="1"/>
  <c r="F51" i="1" s="1"/>
  <c r="E52" i="1"/>
  <c r="F52" i="1" s="1"/>
  <c r="E53" i="1"/>
  <c r="E54" i="1"/>
  <c r="E55" i="1"/>
  <c r="F56" i="1" s="1"/>
  <c r="E57" i="1"/>
  <c r="F58" i="1" s="1"/>
  <c r="Q58" i="1" s="1"/>
  <c r="N44" i="1"/>
  <c r="Q44" i="1" s="1"/>
  <c r="N45" i="1"/>
  <c r="N46" i="1"/>
  <c r="N47" i="1"/>
  <c r="N48" i="1"/>
  <c r="N49" i="1"/>
  <c r="N50" i="1"/>
  <c r="N51" i="1"/>
  <c r="Q51" i="1" s="1"/>
  <c r="N52" i="1"/>
  <c r="Q52" i="1" s="1"/>
  <c r="N53" i="1"/>
  <c r="N54" i="1"/>
  <c r="N55" i="1"/>
  <c r="N56" i="1"/>
  <c r="N57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F44" i="1" s="1"/>
  <c r="N16" i="1"/>
  <c r="N17" i="1"/>
  <c r="N18" i="1"/>
  <c r="Q18" i="1" s="1"/>
  <c r="N19" i="1"/>
  <c r="N20" i="1"/>
  <c r="N21" i="1"/>
  <c r="N22" i="1"/>
  <c r="N23" i="1"/>
  <c r="N24" i="1"/>
  <c r="N25" i="1"/>
  <c r="N26" i="1"/>
  <c r="N27" i="1"/>
  <c r="N28" i="1"/>
  <c r="N29" i="1"/>
  <c r="Q29" i="1" s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F18" i="1"/>
  <c r="E16" i="1"/>
  <c r="F17" i="1" s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F29" i="1" s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E3" i="1"/>
  <c r="E4" i="1"/>
  <c r="F4" i="1" s="1"/>
  <c r="E5" i="1"/>
  <c r="E6" i="1"/>
  <c r="E7" i="1"/>
  <c r="F7" i="1" s="1"/>
  <c r="E8" i="1"/>
  <c r="F8" i="1" s="1"/>
  <c r="E9" i="1"/>
  <c r="E10" i="1"/>
  <c r="F10" i="1" s="1"/>
  <c r="E11" i="1"/>
  <c r="F11" i="1" s="1"/>
  <c r="E12" i="1"/>
  <c r="F12" i="1" s="1"/>
  <c r="E13" i="1"/>
  <c r="E14" i="1"/>
  <c r="E15" i="1"/>
  <c r="Q12" i="1" l="1"/>
  <c r="Q17" i="1"/>
  <c r="Q10" i="1"/>
  <c r="Q23" i="1"/>
  <c r="T86" i="1"/>
  <c r="S87" i="1"/>
  <c r="Q22" i="1"/>
  <c r="Q56" i="1"/>
  <c r="Q48" i="1"/>
  <c r="F47" i="1"/>
  <c r="Q13" i="1"/>
  <c r="Q30" i="1"/>
  <c r="Q25" i="1"/>
  <c r="Q8" i="1"/>
  <c r="Q55" i="1"/>
  <c r="F16" i="1"/>
  <c r="Q16" i="1" s="1"/>
  <c r="Q15" i="1"/>
  <c r="Q46" i="1"/>
  <c r="Q5" i="1"/>
  <c r="Q38" i="1"/>
  <c r="Q4" i="1"/>
  <c r="Q11" i="1"/>
  <c r="Q33" i="1"/>
  <c r="Q47" i="1"/>
  <c r="Q7" i="1"/>
  <c r="F6" i="1"/>
  <c r="Q6" i="1" s="1"/>
  <c r="Q14" i="1"/>
  <c r="Q27" i="1"/>
  <c r="Q45" i="1"/>
  <c r="F53" i="1"/>
  <c r="Q53" i="1" s="1"/>
  <c r="F55" i="1"/>
  <c r="F13" i="1"/>
  <c r="F5" i="1"/>
  <c r="F24" i="1"/>
  <c r="Q24" i="1" s="1"/>
  <c r="F20" i="1"/>
  <c r="Q20" i="1" s="1"/>
  <c r="F30" i="1"/>
  <c r="F9" i="1"/>
  <c r="Q9" i="1" s="1"/>
  <c r="F28" i="1"/>
  <c r="Q28" i="1" s="1"/>
  <c r="F57" i="1"/>
  <c r="Q57" i="1" s="1"/>
  <c r="F40" i="1"/>
  <c r="Q40" i="1" s="1"/>
  <c r="F38" i="1"/>
  <c r="F39" i="1"/>
  <c r="Q39" i="1" s="1"/>
  <c r="F31" i="1"/>
  <c r="Q31" i="1" s="1"/>
  <c r="F49" i="1"/>
  <c r="Q49" i="1" s="1"/>
  <c r="F54" i="1"/>
  <c r="Q54" i="1" s="1"/>
  <c r="F50" i="1"/>
  <c r="Q50" i="1" s="1"/>
  <c r="F46" i="1"/>
  <c r="F43" i="1"/>
  <c r="Q43" i="1" s="1"/>
  <c r="F42" i="1"/>
  <c r="Q42" i="1" s="1"/>
  <c r="F41" i="1"/>
  <c r="Q41" i="1" s="1"/>
  <c r="F37" i="1"/>
  <c r="Q37" i="1" s="1"/>
  <c r="F36" i="1"/>
  <c r="Q36" i="1" s="1"/>
  <c r="F35" i="1"/>
  <c r="Q35" i="1" s="1"/>
  <c r="F34" i="1"/>
  <c r="Q34" i="1" s="1"/>
  <c r="F33" i="1"/>
  <c r="F32" i="1"/>
  <c r="Q32" i="1" s="1"/>
  <c r="F27" i="1"/>
  <c r="F26" i="1"/>
  <c r="Q26" i="1" s="1"/>
  <c r="F25" i="1"/>
  <c r="F23" i="1"/>
  <c r="F22" i="1"/>
  <c r="F21" i="1"/>
  <c r="Q21" i="1" s="1"/>
  <c r="F19" i="1"/>
  <c r="Q19" i="1" s="1"/>
  <c r="F15" i="1"/>
  <c r="F14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2" i="1"/>
  <c r="S88" i="1" l="1"/>
  <c r="T87" i="1"/>
  <c r="N2" i="1"/>
  <c r="L2" i="1"/>
  <c r="J2" i="1"/>
  <c r="E2" i="1"/>
  <c r="F3" i="1" s="1"/>
  <c r="Q3" i="1" s="1"/>
  <c r="O153" i="1" l="1"/>
  <c r="P153" i="1" s="1"/>
  <c r="O143" i="1"/>
  <c r="P143" i="1" s="1"/>
  <c r="O129" i="1"/>
  <c r="P129" i="1" s="1"/>
  <c r="O125" i="1"/>
  <c r="P125" i="1" s="1"/>
  <c r="O111" i="1"/>
  <c r="P111" i="1" s="1"/>
  <c r="O151" i="1"/>
  <c r="P151" i="1" s="1"/>
  <c r="O117" i="1"/>
  <c r="P117" i="1" s="1"/>
  <c r="O114" i="1"/>
  <c r="P114" i="1" s="1"/>
  <c r="O156" i="1"/>
  <c r="P156" i="1" s="1"/>
  <c r="O152" i="1"/>
  <c r="P152" i="1" s="1"/>
  <c r="O142" i="1"/>
  <c r="P142" i="1" s="1"/>
  <c r="O138" i="1"/>
  <c r="P138" i="1" s="1"/>
  <c r="O128" i="1"/>
  <c r="P128" i="1" s="1"/>
  <c r="O124" i="1"/>
  <c r="P124" i="1" s="1"/>
  <c r="O118" i="1"/>
  <c r="P118" i="1" s="1"/>
  <c r="O110" i="1"/>
  <c r="P110" i="1" s="1"/>
  <c r="O141" i="1"/>
  <c r="P141" i="1" s="1"/>
  <c r="O137" i="1"/>
  <c r="P137" i="1" s="1"/>
  <c r="O123" i="1"/>
  <c r="P123" i="1" s="1"/>
  <c r="O109" i="1"/>
  <c r="P109" i="1" s="1"/>
  <c r="O108" i="1"/>
  <c r="P108" i="1" s="1"/>
  <c r="O150" i="1"/>
  <c r="P150" i="1" s="1"/>
  <c r="O140" i="1"/>
  <c r="P140" i="1" s="1"/>
  <c r="O136" i="1"/>
  <c r="P136" i="1" s="1"/>
  <c r="O134" i="1"/>
  <c r="P134" i="1" s="1"/>
  <c r="O116" i="1"/>
  <c r="P116" i="1" s="1"/>
  <c r="O115" i="1"/>
  <c r="P115" i="1" s="1"/>
  <c r="O157" i="1"/>
  <c r="P157" i="1" s="1"/>
  <c r="O149" i="1"/>
  <c r="P149" i="1" s="1"/>
  <c r="O139" i="1"/>
  <c r="P139" i="1" s="1"/>
  <c r="O135" i="1"/>
  <c r="P135" i="1" s="1"/>
  <c r="O133" i="1"/>
  <c r="P133" i="1" s="1"/>
  <c r="O122" i="1"/>
  <c r="P122" i="1" s="1"/>
  <c r="O148" i="1"/>
  <c r="P148" i="1" s="1"/>
  <c r="O147" i="1"/>
  <c r="P147" i="1" s="1"/>
  <c r="O144" i="1"/>
  <c r="P144" i="1" s="1"/>
  <c r="O127" i="1"/>
  <c r="P127" i="1" s="1"/>
  <c r="O132" i="1"/>
  <c r="P132" i="1" s="1"/>
  <c r="O126" i="1"/>
  <c r="P126" i="1" s="1"/>
  <c r="O146" i="1"/>
  <c r="P146" i="1" s="1"/>
  <c r="O131" i="1"/>
  <c r="P131" i="1" s="1"/>
  <c r="O121" i="1"/>
  <c r="P121" i="1" s="1"/>
  <c r="O113" i="1"/>
  <c r="P113" i="1" s="1"/>
  <c r="O130" i="1"/>
  <c r="P130" i="1" s="1"/>
  <c r="O120" i="1"/>
  <c r="P120" i="1" s="1"/>
  <c r="O119" i="1"/>
  <c r="P119" i="1" s="1"/>
  <c r="O112" i="1"/>
  <c r="P112" i="1" s="1"/>
  <c r="O155" i="1"/>
  <c r="P155" i="1" s="1"/>
  <c r="O154" i="1"/>
  <c r="P154" i="1" s="1"/>
  <c r="O145" i="1"/>
  <c r="P145" i="1" s="1"/>
  <c r="S89" i="1"/>
  <c r="T88" i="1"/>
  <c r="O106" i="1"/>
  <c r="P106" i="1" s="1"/>
  <c r="O107" i="1"/>
  <c r="P107" i="1" s="1"/>
  <c r="O86" i="1"/>
  <c r="P86" i="1" s="1"/>
  <c r="O104" i="1"/>
  <c r="P104" i="1" s="1"/>
  <c r="O105" i="1"/>
  <c r="P105" i="1" s="1"/>
  <c r="O87" i="1"/>
  <c r="P87" i="1" s="1"/>
  <c r="O92" i="1"/>
  <c r="P92" i="1" s="1"/>
  <c r="O88" i="1"/>
  <c r="P88" i="1" s="1"/>
  <c r="O100" i="1"/>
  <c r="P100" i="1" s="1"/>
  <c r="O95" i="1"/>
  <c r="P95" i="1" s="1"/>
  <c r="O99" i="1"/>
  <c r="P99" i="1" s="1"/>
  <c r="O96" i="1"/>
  <c r="P96" i="1" s="1"/>
  <c r="O90" i="1"/>
  <c r="P90" i="1" s="1"/>
  <c r="O102" i="1"/>
  <c r="P102" i="1" s="1"/>
  <c r="O93" i="1"/>
  <c r="P93" i="1" s="1"/>
  <c r="O89" i="1"/>
  <c r="P89" i="1" s="1"/>
  <c r="O91" i="1"/>
  <c r="P91" i="1" s="1"/>
  <c r="O103" i="1"/>
  <c r="P103" i="1" s="1"/>
  <c r="O98" i="1"/>
  <c r="P98" i="1" s="1"/>
  <c r="O94" i="1"/>
  <c r="P94" i="1" s="1"/>
  <c r="O101" i="1"/>
  <c r="P101" i="1" s="1"/>
  <c r="O97" i="1"/>
  <c r="P97" i="1" s="1"/>
  <c r="O58" i="1"/>
  <c r="O67" i="1"/>
  <c r="O71" i="1"/>
  <c r="O70" i="1"/>
  <c r="O74" i="1"/>
  <c r="O83" i="1"/>
  <c r="O80" i="1"/>
  <c r="O64" i="1"/>
  <c r="O16" i="1"/>
  <c r="O18" i="1"/>
  <c r="O20" i="1"/>
  <c r="O22" i="1"/>
  <c r="O24" i="1"/>
  <c r="O26" i="1"/>
  <c r="O28" i="1"/>
  <c r="O30" i="1"/>
  <c r="O4" i="1"/>
  <c r="O72" i="1"/>
  <c r="O75" i="1"/>
  <c r="O17" i="1"/>
  <c r="O19" i="1"/>
  <c r="O21" i="1"/>
  <c r="O23" i="1"/>
  <c r="O27" i="1"/>
  <c r="O29" i="1"/>
  <c r="O2" i="1"/>
  <c r="O68" i="1"/>
  <c r="O61" i="1"/>
  <c r="O63" i="1"/>
  <c r="O77" i="1"/>
  <c r="O78" i="1"/>
  <c r="O84" i="1"/>
  <c r="O69" i="1"/>
  <c r="O62" i="1"/>
  <c r="O66" i="1"/>
  <c r="O73" i="1"/>
  <c r="O79" i="1"/>
  <c r="O85" i="1"/>
  <c r="P85" i="1" s="1"/>
  <c r="O5" i="1"/>
  <c r="O59" i="1"/>
  <c r="O60" i="1"/>
  <c r="O65" i="1"/>
  <c r="O82" i="1"/>
  <c r="O76" i="1"/>
  <c r="O25" i="1"/>
  <c r="O31" i="1"/>
  <c r="O81" i="1"/>
  <c r="O44" i="1"/>
  <c r="O3" i="1"/>
  <c r="O54" i="1"/>
  <c r="O46" i="1"/>
  <c r="O55" i="1"/>
  <c r="O32" i="1"/>
  <c r="O34" i="1"/>
  <c r="O50" i="1"/>
  <c r="O49" i="1"/>
  <c r="O56" i="1"/>
  <c r="O47" i="1"/>
  <c r="O38" i="1"/>
  <c r="O43" i="1"/>
  <c r="O41" i="1"/>
  <c r="O9" i="1"/>
  <c r="O45" i="1"/>
  <c r="O48" i="1"/>
  <c r="O52" i="1"/>
  <c r="O35" i="1"/>
  <c r="O39" i="1"/>
  <c r="O37" i="1"/>
  <c r="O12" i="1"/>
  <c r="O8" i="1"/>
  <c r="O6" i="1"/>
  <c r="O7" i="1"/>
  <c r="O14" i="1"/>
  <c r="O51" i="1"/>
  <c r="O53" i="1"/>
  <c r="O57" i="1"/>
  <c r="O33" i="1"/>
  <c r="O40" i="1"/>
  <c r="O42" i="1"/>
  <c r="O36" i="1"/>
  <c r="O11" i="1"/>
  <c r="O15" i="1"/>
  <c r="O13" i="1"/>
  <c r="O10" i="1"/>
  <c r="P40" i="1" l="1"/>
  <c r="R40" i="1"/>
  <c r="P34" i="1"/>
  <c r="R34" i="1"/>
  <c r="P41" i="1"/>
  <c r="R41" i="1"/>
  <c r="P63" i="1"/>
  <c r="R63" i="1"/>
  <c r="P24" i="1"/>
  <c r="R24" i="1"/>
  <c r="P10" i="1"/>
  <c r="R10" i="1"/>
  <c r="P76" i="1"/>
  <c r="R76" i="1"/>
  <c r="P70" i="1"/>
  <c r="R70" i="1"/>
  <c r="P13" i="1"/>
  <c r="R13" i="1"/>
  <c r="P53" i="1"/>
  <c r="R53" i="1"/>
  <c r="P39" i="1"/>
  <c r="R39" i="1"/>
  <c r="P38" i="1"/>
  <c r="R38" i="1"/>
  <c r="P46" i="1"/>
  <c r="R46" i="1"/>
  <c r="P82" i="1"/>
  <c r="R82" i="1"/>
  <c r="P66" i="1"/>
  <c r="R66" i="1"/>
  <c r="P68" i="1"/>
  <c r="R68" i="1"/>
  <c r="P75" i="1"/>
  <c r="R75" i="1"/>
  <c r="P20" i="1"/>
  <c r="R20" i="1"/>
  <c r="P71" i="1"/>
  <c r="R71" i="1"/>
  <c r="P8" i="1"/>
  <c r="R8" i="1"/>
  <c r="P77" i="1"/>
  <c r="R77" i="1"/>
  <c r="P83" i="1"/>
  <c r="R83" i="1"/>
  <c r="P33" i="1"/>
  <c r="R33" i="1"/>
  <c r="P79" i="1"/>
  <c r="R79" i="1"/>
  <c r="P74" i="1"/>
  <c r="R74" i="1"/>
  <c r="P43" i="1"/>
  <c r="R43" i="1"/>
  <c r="P61" i="1"/>
  <c r="R61" i="1"/>
  <c r="P51" i="1"/>
  <c r="R51" i="1"/>
  <c r="P54" i="1"/>
  <c r="R54" i="1"/>
  <c r="P72" i="1"/>
  <c r="R72" i="1"/>
  <c r="P11" i="1"/>
  <c r="R11" i="1"/>
  <c r="P14" i="1"/>
  <c r="R14" i="1"/>
  <c r="P52" i="1"/>
  <c r="R52" i="1"/>
  <c r="P56" i="1"/>
  <c r="R56" i="1"/>
  <c r="P3" i="1"/>
  <c r="R3" i="1"/>
  <c r="P60" i="1"/>
  <c r="R60" i="1"/>
  <c r="P69" i="1"/>
  <c r="R69" i="1"/>
  <c r="P29" i="1"/>
  <c r="R29" i="1"/>
  <c r="P4" i="1"/>
  <c r="R4" i="1"/>
  <c r="P16" i="1"/>
  <c r="R16" i="1"/>
  <c r="P58" i="1"/>
  <c r="R58" i="1"/>
  <c r="S90" i="1"/>
  <c r="T89" i="1"/>
  <c r="P9" i="1"/>
  <c r="R9" i="1"/>
  <c r="P31" i="1"/>
  <c r="R31" i="1"/>
  <c r="P21" i="1"/>
  <c r="R21" i="1"/>
  <c r="P12" i="1"/>
  <c r="R12" i="1"/>
  <c r="P25" i="1"/>
  <c r="R25" i="1"/>
  <c r="P19" i="1"/>
  <c r="R19" i="1"/>
  <c r="P57" i="1"/>
  <c r="R57" i="1"/>
  <c r="P55" i="1"/>
  <c r="R55" i="1"/>
  <c r="P17" i="1"/>
  <c r="R17" i="1"/>
  <c r="P35" i="1"/>
  <c r="R35" i="1"/>
  <c r="P65" i="1"/>
  <c r="R65" i="1"/>
  <c r="P2" i="1"/>
  <c r="R2" i="1"/>
  <c r="P18" i="1"/>
  <c r="R18" i="1"/>
  <c r="P36" i="1"/>
  <c r="R36" i="1"/>
  <c r="P49" i="1"/>
  <c r="R49" i="1"/>
  <c r="P59" i="1"/>
  <c r="R59" i="1"/>
  <c r="P27" i="1"/>
  <c r="R27" i="1"/>
  <c r="P64" i="1"/>
  <c r="R64" i="1"/>
  <c r="P26" i="1"/>
  <c r="R26" i="1"/>
  <c r="P32" i="1"/>
  <c r="R32" i="1"/>
  <c r="P37" i="1"/>
  <c r="R37" i="1"/>
  <c r="P73" i="1"/>
  <c r="R73" i="1"/>
  <c r="P22" i="1"/>
  <c r="R22" i="1"/>
  <c r="P15" i="1"/>
  <c r="R15" i="1"/>
  <c r="P47" i="1"/>
  <c r="R47" i="1"/>
  <c r="P62" i="1"/>
  <c r="R62" i="1"/>
  <c r="P67" i="1"/>
  <c r="R67" i="1"/>
  <c r="P7" i="1"/>
  <c r="R7" i="1"/>
  <c r="P48" i="1"/>
  <c r="R48" i="1"/>
  <c r="P44" i="1"/>
  <c r="R44" i="1"/>
  <c r="P84" i="1"/>
  <c r="R84" i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P30" i="1"/>
  <c r="R30" i="1"/>
  <c r="P42" i="1"/>
  <c r="R42" i="1"/>
  <c r="P6" i="1"/>
  <c r="R6" i="1"/>
  <c r="P45" i="1"/>
  <c r="R45" i="1"/>
  <c r="P50" i="1"/>
  <c r="R50" i="1"/>
  <c r="P81" i="1"/>
  <c r="R81" i="1"/>
  <c r="P5" i="1"/>
  <c r="R5" i="1"/>
  <c r="P78" i="1"/>
  <c r="R78" i="1"/>
  <c r="P23" i="1"/>
  <c r="R23" i="1"/>
  <c r="P28" i="1"/>
  <c r="R28" i="1"/>
  <c r="P80" i="1"/>
  <c r="R80" i="1"/>
  <c r="S91" i="1" l="1"/>
  <c r="T90" i="1"/>
  <c r="U157" i="1"/>
  <c r="V157" i="1" s="1"/>
  <c r="U149" i="1"/>
  <c r="V149" i="1" s="1"/>
  <c r="U141" i="1"/>
  <c r="V141" i="1" s="1"/>
  <c r="U133" i="1"/>
  <c r="V133" i="1" s="1"/>
  <c r="U127" i="1"/>
  <c r="V127" i="1" s="1"/>
  <c r="U119" i="1"/>
  <c r="V119" i="1" s="1"/>
  <c r="U111" i="1"/>
  <c r="V111" i="1" s="1"/>
  <c r="U103" i="1"/>
  <c r="V103" i="1" s="1"/>
  <c r="U95" i="1"/>
  <c r="V95" i="1" s="1"/>
  <c r="U87" i="1"/>
  <c r="V87" i="1" s="1"/>
  <c r="U79" i="1"/>
  <c r="V79" i="1" s="1"/>
  <c r="U71" i="1"/>
  <c r="V71" i="1" s="1"/>
  <c r="U63" i="1"/>
  <c r="V63" i="1" s="1"/>
  <c r="U55" i="1"/>
  <c r="V55" i="1" s="1"/>
  <c r="U47" i="1"/>
  <c r="V47" i="1" s="1"/>
  <c r="U39" i="1"/>
  <c r="V39" i="1" s="1"/>
  <c r="U31" i="1"/>
  <c r="V31" i="1" s="1"/>
  <c r="U23" i="1"/>
  <c r="V23" i="1" s="1"/>
  <c r="U15" i="1"/>
  <c r="V15" i="1" s="1"/>
  <c r="U7" i="1"/>
  <c r="V7" i="1" s="1"/>
  <c r="U155" i="1"/>
  <c r="V155" i="1" s="1"/>
  <c r="U139" i="1"/>
  <c r="V139" i="1" s="1"/>
  <c r="U125" i="1"/>
  <c r="V125" i="1" s="1"/>
  <c r="U117" i="1"/>
  <c r="V117" i="1" s="1"/>
  <c r="U101" i="1"/>
  <c r="V101" i="1" s="1"/>
  <c r="U85" i="1"/>
  <c r="V85" i="1" s="1"/>
  <c r="U69" i="1"/>
  <c r="V69" i="1" s="1"/>
  <c r="U53" i="1"/>
  <c r="V53" i="1" s="1"/>
  <c r="U37" i="1"/>
  <c r="V37" i="1" s="1"/>
  <c r="U21" i="1"/>
  <c r="V21" i="1" s="1"/>
  <c r="U5" i="1"/>
  <c r="V5" i="1" s="1"/>
  <c r="U154" i="1"/>
  <c r="V154" i="1" s="1"/>
  <c r="U124" i="1"/>
  <c r="V124" i="1" s="1"/>
  <c r="U100" i="1"/>
  <c r="V100" i="1" s="1"/>
  <c r="U76" i="1"/>
  <c r="V76" i="1" s="1"/>
  <c r="U60" i="1"/>
  <c r="V60" i="1" s="1"/>
  <c r="U44" i="1"/>
  <c r="V44" i="1" s="1"/>
  <c r="U28" i="1"/>
  <c r="V28" i="1" s="1"/>
  <c r="U4" i="1"/>
  <c r="V4" i="1" s="1"/>
  <c r="U153" i="1"/>
  <c r="V153" i="1" s="1"/>
  <c r="U115" i="1"/>
  <c r="V115" i="1" s="1"/>
  <c r="U91" i="1"/>
  <c r="V91" i="1" s="1"/>
  <c r="U67" i="1"/>
  <c r="V67" i="1" s="1"/>
  <c r="U35" i="1"/>
  <c r="V35" i="1" s="1"/>
  <c r="U3" i="1"/>
  <c r="V3" i="1" s="1"/>
  <c r="U144" i="1"/>
  <c r="V144" i="1" s="1"/>
  <c r="U130" i="1"/>
  <c r="V130" i="1" s="1"/>
  <c r="U98" i="1"/>
  <c r="V98" i="1" s="1"/>
  <c r="U74" i="1"/>
  <c r="V74" i="1" s="1"/>
  <c r="U50" i="1"/>
  <c r="V50" i="1" s="1"/>
  <c r="U26" i="1"/>
  <c r="V26" i="1" s="1"/>
  <c r="U2" i="1"/>
  <c r="U156" i="1"/>
  <c r="V156" i="1" s="1"/>
  <c r="U148" i="1"/>
  <c r="V148" i="1" s="1"/>
  <c r="U140" i="1"/>
  <c r="V140" i="1" s="1"/>
  <c r="U126" i="1"/>
  <c r="V126" i="1" s="1"/>
  <c r="U118" i="1"/>
  <c r="V118" i="1" s="1"/>
  <c r="U110" i="1"/>
  <c r="V110" i="1" s="1"/>
  <c r="U102" i="1"/>
  <c r="V102" i="1" s="1"/>
  <c r="U94" i="1"/>
  <c r="V94" i="1" s="1"/>
  <c r="U86" i="1"/>
  <c r="V86" i="1" s="1"/>
  <c r="U78" i="1"/>
  <c r="V78" i="1" s="1"/>
  <c r="U70" i="1"/>
  <c r="V70" i="1" s="1"/>
  <c r="U62" i="1"/>
  <c r="V62" i="1" s="1"/>
  <c r="U54" i="1"/>
  <c r="V54" i="1" s="1"/>
  <c r="U46" i="1"/>
  <c r="V46" i="1" s="1"/>
  <c r="U38" i="1"/>
  <c r="V38" i="1" s="1"/>
  <c r="U30" i="1"/>
  <c r="V30" i="1" s="1"/>
  <c r="U22" i="1"/>
  <c r="V22" i="1" s="1"/>
  <c r="U14" i="1"/>
  <c r="V14" i="1" s="1"/>
  <c r="U6" i="1"/>
  <c r="V6" i="1" s="1"/>
  <c r="U147" i="1"/>
  <c r="V147" i="1" s="1"/>
  <c r="U109" i="1"/>
  <c r="V109" i="1" s="1"/>
  <c r="U93" i="1"/>
  <c r="V93" i="1" s="1"/>
  <c r="U77" i="1"/>
  <c r="V77" i="1" s="1"/>
  <c r="U61" i="1"/>
  <c r="V61" i="1" s="1"/>
  <c r="U45" i="1"/>
  <c r="V45" i="1" s="1"/>
  <c r="U29" i="1"/>
  <c r="V29" i="1" s="1"/>
  <c r="U13" i="1"/>
  <c r="V13" i="1" s="1"/>
  <c r="U146" i="1"/>
  <c r="V146" i="1" s="1"/>
  <c r="U138" i="1"/>
  <c r="V138" i="1" s="1"/>
  <c r="U132" i="1"/>
  <c r="V132" i="1" s="1"/>
  <c r="U116" i="1"/>
  <c r="V116" i="1" s="1"/>
  <c r="U108" i="1"/>
  <c r="V108" i="1" s="1"/>
  <c r="U84" i="1"/>
  <c r="V84" i="1" s="1"/>
  <c r="U68" i="1"/>
  <c r="V68" i="1" s="1"/>
  <c r="U52" i="1"/>
  <c r="V52" i="1" s="1"/>
  <c r="U36" i="1"/>
  <c r="V36" i="1" s="1"/>
  <c r="U12" i="1"/>
  <c r="V12" i="1" s="1"/>
  <c r="U145" i="1"/>
  <c r="V145" i="1" s="1"/>
  <c r="U131" i="1"/>
  <c r="V131" i="1" s="1"/>
  <c r="U107" i="1"/>
  <c r="V107" i="1" s="1"/>
  <c r="U83" i="1"/>
  <c r="V83" i="1" s="1"/>
  <c r="U59" i="1"/>
  <c r="V59" i="1" s="1"/>
  <c r="U43" i="1"/>
  <c r="V43" i="1" s="1"/>
  <c r="U19" i="1"/>
  <c r="V19" i="1" s="1"/>
  <c r="U136" i="1"/>
  <c r="V136" i="1" s="1"/>
  <c r="U114" i="1"/>
  <c r="V114" i="1" s="1"/>
  <c r="U90" i="1"/>
  <c r="V90" i="1" s="1"/>
  <c r="U66" i="1"/>
  <c r="V66" i="1" s="1"/>
  <c r="U42" i="1"/>
  <c r="V42" i="1" s="1"/>
  <c r="U18" i="1"/>
  <c r="V18" i="1" s="1"/>
  <c r="U151" i="1"/>
  <c r="V151" i="1" s="1"/>
  <c r="U143" i="1"/>
  <c r="V143" i="1" s="1"/>
  <c r="U135" i="1"/>
  <c r="V135" i="1" s="1"/>
  <c r="U129" i="1"/>
  <c r="V129" i="1" s="1"/>
  <c r="U121" i="1"/>
  <c r="V121" i="1" s="1"/>
  <c r="U113" i="1"/>
  <c r="V113" i="1" s="1"/>
  <c r="U105" i="1"/>
  <c r="V105" i="1" s="1"/>
  <c r="U97" i="1"/>
  <c r="V97" i="1" s="1"/>
  <c r="U89" i="1"/>
  <c r="V89" i="1" s="1"/>
  <c r="U81" i="1"/>
  <c r="V81" i="1" s="1"/>
  <c r="U73" i="1"/>
  <c r="V73" i="1" s="1"/>
  <c r="U65" i="1"/>
  <c r="V65" i="1" s="1"/>
  <c r="U57" i="1"/>
  <c r="V57" i="1" s="1"/>
  <c r="U49" i="1"/>
  <c r="V49" i="1" s="1"/>
  <c r="U41" i="1"/>
  <c r="V41" i="1" s="1"/>
  <c r="U33" i="1"/>
  <c r="V33" i="1" s="1"/>
  <c r="U25" i="1"/>
  <c r="V25" i="1" s="1"/>
  <c r="U17" i="1"/>
  <c r="V17" i="1" s="1"/>
  <c r="U9" i="1"/>
  <c r="V9" i="1" s="1"/>
  <c r="U150" i="1"/>
  <c r="V150" i="1" s="1"/>
  <c r="U142" i="1"/>
  <c r="V142" i="1" s="1"/>
  <c r="U134" i="1"/>
  <c r="V134" i="1" s="1"/>
  <c r="U128" i="1"/>
  <c r="V128" i="1" s="1"/>
  <c r="U120" i="1"/>
  <c r="V120" i="1" s="1"/>
  <c r="U112" i="1"/>
  <c r="V112" i="1" s="1"/>
  <c r="U104" i="1"/>
  <c r="V104" i="1" s="1"/>
  <c r="U96" i="1"/>
  <c r="V96" i="1" s="1"/>
  <c r="U88" i="1"/>
  <c r="V88" i="1" s="1"/>
  <c r="U80" i="1"/>
  <c r="V80" i="1" s="1"/>
  <c r="U72" i="1"/>
  <c r="V72" i="1" s="1"/>
  <c r="U64" i="1"/>
  <c r="V64" i="1" s="1"/>
  <c r="U56" i="1"/>
  <c r="V56" i="1" s="1"/>
  <c r="U48" i="1"/>
  <c r="V48" i="1" s="1"/>
  <c r="U40" i="1"/>
  <c r="V40" i="1" s="1"/>
  <c r="U32" i="1"/>
  <c r="V32" i="1" s="1"/>
  <c r="U24" i="1"/>
  <c r="V24" i="1" s="1"/>
  <c r="U16" i="1"/>
  <c r="V16" i="1" s="1"/>
  <c r="U8" i="1"/>
  <c r="V8" i="1" s="1"/>
  <c r="U92" i="1"/>
  <c r="V92" i="1" s="1"/>
  <c r="U20" i="1"/>
  <c r="V20" i="1" s="1"/>
  <c r="U137" i="1"/>
  <c r="V137" i="1" s="1"/>
  <c r="U123" i="1"/>
  <c r="V123" i="1" s="1"/>
  <c r="U99" i="1"/>
  <c r="V99" i="1" s="1"/>
  <c r="U75" i="1"/>
  <c r="V75" i="1" s="1"/>
  <c r="U51" i="1"/>
  <c r="V51" i="1" s="1"/>
  <c r="U27" i="1"/>
  <c r="V27" i="1" s="1"/>
  <c r="U11" i="1"/>
  <c r="V11" i="1" s="1"/>
  <c r="U152" i="1"/>
  <c r="V152" i="1" s="1"/>
  <c r="U122" i="1"/>
  <c r="V122" i="1" s="1"/>
  <c r="U106" i="1"/>
  <c r="V106" i="1" s="1"/>
  <c r="U82" i="1"/>
  <c r="V82" i="1" s="1"/>
  <c r="U58" i="1"/>
  <c r="V58" i="1" s="1"/>
  <c r="U34" i="1"/>
  <c r="V34" i="1" s="1"/>
  <c r="U10" i="1"/>
  <c r="V10" i="1" s="1"/>
  <c r="AE120" i="1" l="1"/>
  <c r="AE59" i="1"/>
  <c r="AE14" i="1"/>
  <c r="AE28" i="1"/>
  <c r="AE55" i="1"/>
  <c r="AE128" i="1"/>
  <c r="AE83" i="1"/>
  <c r="AE45" i="1"/>
  <c r="AE3" i="1"/>
  <c r="AE155" i="1"/>
  <c r="AE127" i="1"/>
  <c r="AE10" i="1"/>
  <c r="AE27" i="1"/>
  <c r="AE8" i="1"/>
  <c r="AE72" i="1"/>
  <c r="AE134" i="1"/>
  <c r="AE49" i="1"/>
  <c r="AE113" i="1"/>
  <c r="AE66" i="1"/>
  <c r="AE107" i="1"/>
  <c r="AE108" i="1"/>
  <c r="AE61" i="1"/>
  <c r="AE30" i="1"/>
  <c r="AE94" i="1"/>
  <c r="AE2" i="1"/>
  <c r="AE35" i="1"/>
  <c r="AE60" i="1"/>
  <c r="AE53" i="1"/>
  <c r="AE7" i="1"/>
  <c r="AE71" i="1"/>
  <c r="AE133" i="1"/>
  <c r="AE34" i="1"/>
  <c r="AE51" i="1"/>
  <c r="AE16" i="1"/>
  <c r="AE80" i="1"/>
  <c r="AE142" i="1"/>
  <c r="AE57" i="1"/>
  <c r="AE121" i="1"/>
  <c r="AE90" i="1"/>
  <c r="AE131" i="1"/>
  <c r="AE116" i="1"/>
  <c r="AE77" i="1"/>
  <c r="AE38" i="1"/>
  <c r="AE102" i="1"/>
  <c r="AE26" i="1"/>
  <c r="AE67" i="1"/>
  <c r="AE76" i="1"/>
  <c r="AE69" i="1"/>
  <c r="AE15" i="1"/>
  <c r="AE79" i="1"/>
  <c r="AE141" i="1"/>
  <c r="AE152" i="1"/>
  <c r="AE33" i="1"/>
  <c r="AE68" i="1"/>
  <c r="AE144" i="1"/>
  <c r="AE119" i="1"/>
  <c r="AE64" i="1"/>
  <c r="AE42" i="1"/>
  <c r="AE22" i="1"/>
  <c r="AE44" i="1"/>
  <c r="AE58" i="1"/>
  <c r="AE88" i="1"/>
  <c r="AE150" i="1"/>
  <c r="AE65" i="1"/>
  <c r="AE129" i="1"/>
  <c r="AE114" i="1"/>
  <c r="AE145" i="1"/>
  <c r="AE132" i="1"/>
  <c r="AE93" i="1"/>
  <c r="AE46" i="1"/>
  <c r="AE110" i="1"/>
  <c r="AE50" i="1"/>
  <c r="AE91" i="1"/>
  <c r="AE100" i="1"/>
  <c r="AE85" i="1"/>
  <c r="AE23" i="1"/>
  <c r="AE87" i="1"/>
  <c r="AE149" i="1"/>
  <c r="AE82" i="1"/>
  <c r="AE99" i="1"/>
  <c r="AE32" i="1"/>
  <c r="AE96" i="1"/>
  <c r="AE9" i="1"/>
  <c r="AE73" i="1"/>
  <c r="AE135" i="1"/>
  <c r="AE136" i="1"/>
  <c r="AE12" i="1"/>
  <c r="AE138" i="1"/>
  <c r="AE109" i="1"/>
  <c r="AE54" i="1"/>
  <c r="AE118" i="1"/>
  <c r="AE74" i="1"/>
  <c r="AE115" i="1"/>
  <c r="AE124" i="1"/>
  <c r="AE101" i="1"/>
  <c r="AE31" i="1"/>
  <c r="AE95" i="1"/>
  <c r="AE157" i="1"/>
  <c r="AE56" i="1"/>
  <c r="AE18" i="1"/>
  <c r="AE78" i="1"/>
  <c r="AE139" i="1"/>
  <c r="AE92" i="1"/>
  <c r="AE105" i="1"/>
  <c r="AE86" i="1"/>
  <c r="AE37" i="1"/>
  <c r="AE75" i="1"/>
  <c r="AE123" i="1"/>
  <c r="AE143" i="1"/>
  <c r="AE98" i="1"/>
  <c r="AE20" i="1"/>
  <c r="AE97" i="1"/>
  <c r="AE29" i="1"/>
  <c r="AE148" i="1"/>
  <c r="AE21" i="1"/>
  <c r="AE11" i="1"/>
  <c r="AE41" i="1"/>
  <c r="AE84" i="1"/>
  <c r="AE156" i="1"/>
  <c r="AE63" i="1"/>
  <c r="AE24" i="1"/>
  <c r="AE106" i="1"/>
  <c r="AE40" i="1"/>
  <c r="AE104" i="1"/>
  <c r="AE17" i="1"/>
  <c r="AE81" i="1"/>
  <c r="AE19" i="1"/>
  <c r="AE36" i="1"/>
  <c r="AE146" i="1"/>
  <c r="AE147" i="1"/>
  <c r="AE62" i="1"/>
  <c r="AE126" i="1"/>
  <c r="AE153" i="1"/>
  <c r="AE154" i="1"/>
  <c r="AE117" i="1"/>
  <c r="AE39" i="1"/>
  <c r="AE103" i="1"/>
  <c r="AE122" i="1"/>
  <c r="AE137" i="1"/>
  <c r="AE48" i="1"/>
  <c r="AE112" i="1"/>
  <c r="AE25" i="1"/>
  <c r="AE89" i="1"/>
  <c r="AE151" i="1"/>
  <c r="AE43" i="1"/>
  <c r="AE52" i="1"/>
  <c r="AE13" i="1"/>
  <c r="AE6" i="1"/>
  <c r="AE70" i="1"/>
  <c r="AE140" i="1"/>
  <c r="AE130" i="1"/>
  <c r="AE4" i="1"/>
  <c r="AE5" i="1"/>
  <c r="AE125" i="1"/>
  <c r="AE47" i="1"/>
  <c r="AE111" i="1"/>
  <c r="S92" i="1"/>
  <c r="T91" i="1"/>
  <c r="S93" i="1" l="1"/>
  <c r="T92" i="1"/>
  <c r="S94" i="1" l="1"/>
  <c r="T93" i="1"/>
  <c r="S95" i="1" l="1"/>
  <c r="T94" i="1"/>
  <c r="S96" i="1" l="1"/>
  <c r="T95" i="1"/>
  <c r="S97" i="1" l="1"/>
  <c r="T96" i="1"/>
  <c r="S98" i="1" l="1"/>
  <c r="T97" i="1"/>
  <c r="S99" i="1" l="1"/>
  <c r="T98" i="1"/>
  <c r="S100" i="1" l="1"/>
  <c r="T99" i="1"/>
  <c r="S101" i="1" l="1"/>
  <c r="T100" i="1"/>
  <c r="S102" i="1" l="1"/>
  <c r="T101" i="1"/>
  <c r="S103" i="1" l="1"/>
  <c r="T102" i="1"/>
  <c r="S104" i="1" l="1"/>
  <c r="T103" i="1"/>
  <c r="S105" i="1" l="1"/>
  <c r="T104" i="1"/>
  <c r="S106" i="1" l="1"/>
  <c r="T105" i="1"/>
  <c r="S107" i="1" l="1"/>
  <c r="T106" i="1"/>
  <c r="S108" i="1" l="1"/>
  <c r="T107" i="1"/>
  <c r="S109" i="1" l="1"/>
  <c r="T108" i="1"/>
  <c r="S110" i="1" l="1"/>
  <c r="T109" i="1"/>
  <c r="S111" i="1" l="1"/>
  <c r="T110" i="1"/>
  <c r="S112" i="1" l="1"/>
  <c r="T111" i="1"/>
  <c r="S113" i="1" l="1"/>
  <c r="T112" i="1"/>
  <c r="S114" i="1" l="1"/>
  <c r="T113" i="1"/>
  <c r="S115" i="1" l="1"/>
  <c r="T114" i="1"/>
  <c r="S116" i="1" l="1"/>
  <c r="T115" i="1"/>
  <c r="S117" i="1" l="1"/>
  <c r="T116" i="1"/>
  <c r="S118" i="1" l="1"/>
  <c r="T117" i="1"/>
  <c r="S119" i="1" l="1"/>
  <c r="T118" i="1"/>
  <c r="S120" i="1" l="1"/>
  <c r="T119" i="1"/>
  <c r="S121" i="1" l="1"/>
  <c r="T120" i="1"/>
  <c r="S122" i="1" l="1"/>
  <c r="T121" i="1"/>
  <c r="S123" i="1" l="1"/>
  <c r="T122" i="1"/>
  <c r="S124" i="1" l="1"/>
  <c r="T123" i="1"/>
  <c r="S125" i="1" l="1"/>
  <c r="T124" i="1"/>
  <c r="S126" i="1" l="1"/>
  <c r="T125" i="1"/>
  <c r="S127" i="1" l="1"/>
  <c r="T126" i="1"/>
  <c r="S128" i="1" l="1"/>
  <c r="T127" i="1"/>
  <c r="S129" i="1" l="1"/>
  <c r="T128" i="1"/>
  <c r="S130" i="1" l="1"/>
  <c r="T129" i="1"/>
  <c r="S131" i="1" l="1"/>
  <c r="T130" i="1"/>
  <c r="S132" i="1" l="1"/>
  <c r="T131" i="1"/>
  <c r="S133" i="1" l="1"/>
  <c r="T132" i="1"/>
  <c r="T133" i="1" l="1"/>
  <c r="S134" i="1"/>
  <c r="S135" i="1" l="1"/>
  <c r="T134" i="1"/>
  <c r="S136" i="1" l="1"/>
  <c r="T135" i="1"/>
  <c r="S137" i="1" l="1"/>
  <c r="T136" i="1"/>
  <c r="S138" i="1" l="1"/>
  <c r="T137" i="1"/>
  <c r="S139" i="1" l="1"/>
  <c r="T138" i="1"/>
  <c r="S140" i="1" l="1"/>
  <c r="T139" i="1"/>
  <c r="S141" i="1" l="1"/>
  <c r="T140" i="1"/>
  <c r="S142" i="1" l="1"/>
  <c r="T141" i="1"/>
  <c r="S143" i="1" l="1"/>
  <c r="T142" i="1"/>
  <c r="S144" i="1" l="1"/>
  <c r="T143" i="1"/>
  <c r="S145" i="1" l="1"/>
  <c r="T144" i="1"/>
  <c r="S146" i="1" l="1"/>
  <c r="T145" i="1"/>
  <c r="S147" i="1" l="1"/>
  <c r="T146" i="1"/>
  <c r="S148" i="1" l="1"/>
  <c r="T147" i="1"/>
  <c r="S149" i="1" l="1"/>
  <c r="T148" i="1"/>
  <c r="S150" i="1" l="1"/>
  <c r="T149" i="1"/>
  <c r="S151" i="1" l="1"/>
  <c r="T150" i="1"/>
  <c r="S152" i="1" l="1"/>
  <c r="T151" i="1"/>
  <c r="S153" i="1" l="1"/>
  <c r="T152" i="1"/>
  <c r="S154" i="1" l="1"/>
  <c r="T153" i="1"/>
  <c r="S155" i="1" l="1"/>
  <c r="T154" i="1"/>
  <c r="S156" i="1" l="1"/>
  <c r="T155" i="1"/>
  <c r="S157" i="1" l="1"/>
  <c r="T156" i="1"/>
  <c r="W150" i="1" l="1"/>
  <c r="X150" i="1" s="1"/>
  <c r="Y150" i="1" s="1"/>
  <c r="W142" i="1"/>
  <c r="X142" i="1" s="1"/>
  <c r="Y142" i="1" s="1"/>
  <c r="W134" i="1"/>
  <c r="X134" i="1" s="1"/>
  <c r="Y134" i="1" s="1"/>
  <c r="W126" i="1"/>
  <c r="X126" i="1" s="1"/>
  <c r="Y126" i="1" s="1"/>
  <c r="W118" i="1"/>
  <c r="X118" i="1" s="1"/>
  <c r="Y118" i="1" s="1"/>
  <c r="W110" i="1"/>
  <c r="X110" i="1" s="1"/>
  <c r="Y110" i="1" s="1"/>
  <c r="W102" i="1"/>
  <c r="X102" i="1" s="1"/>
  <c r="Y102" i="1" s="1"/>
  <c r="W94" i="1"/>
  <c r="X94" i="1" s="1"/>
  <c r="Y94" i="1" s="1"/>
  <c r="W86" i="1"/>
  <c r="X86" i="1" s="1"/>
  <c r="Y86" i="1" s="1"/>
  <c r="W78" i="1"/>
  <c r="X78" i="1" s="1"/>
  <c r="Y78" i="1" s="1"/>
  <c r="W70" i="1"/>
  <c r="X70" i="1" s="1"/>
  <c r="Y70" i="1" s="1"/>
  <c r="W62" i="1"/>
  <c r="X62" i="1" s="1"/>
  <c r="Y62" i="1" s="1"/>
  <c r="W54" i="1"/>
  <c r="X54" i="1" s="1"/>
  <c r="Y54" i="1" s="1"/>
  <c r="W46" i="1"/>
  <c r="X46" i="1" s="1"/>
  <c r="Y46" i="1" s="1"/>
  <c r="W38" i="1"/>
  <c r="X38" i="1" s="1"/>
  <c r="Y38" i="1" s="1"/>
  <c r="W30" i="1"/>
  <c r="X30" i="1" s="1"/>
  <c r="Y30" i="1" s="1"/>
  <c r="W22" i="1"/>
  <c r="X22" i="1" s="1"/>
  <c r="Y22" i="1" s="1"/>
  <c r="W14" i="1"/>
  <c r="X14" i="1" s="1"/>
  <c r="Y14" i="1" s="1"/>
  <c r="W6" i="1"/>
  <c r="X6" i="1" s="1"/>
  <c r="Y6" i="1" s="1"/>
  <c r="W157" i="1"/>
  <c r="X157" i="1" s="1"/>
  <c r="Y157" i="1" s="1"/>
  <c r="W149" i="1"/>
  <c r="X149" i="1" s="1"/>
  <c r="Y149" i="1" s="1"/>
  <c r="W141" i="1"/>
  <c r="X141" i="1" s="1"/>
  <c r="Y141" i="1" s="1"/>
  <c r="W133" i="1"/>
  <c r="X133" i="1" s="1"/>
  <c r="Y133" i="1" s="1"/>
  <c r="W125" i="1"/>
  <c r="X125" i="1" s="1"/>
  <c r="Y125" i="1" s="1"/>
  <c r="W117" i="1"/>
  <c r="X117" i="1" s="1"/>
  <c r="Y117" i="1" s="1"/>
  <c r="W109" i="1"/>
  <c r="X109" i="1" s="1"/>
  <c r="Y109" i="1" s="1"/>
  <c r="W101" i="1"/>
  <c r="X101" i="1" s="1"/>
  <c r="Y101" i="1" s="1"/>
  <c r="W93" i="1"/>
  <c r="X93" i="1" s="1"/>
  <c r="Y93" i="1" s="1"/>
  <c r="W85" i="1"/>
  <c r="X85" i="1" s="1"/>
  <c r="Y85" i="1" s="1"/>
  <c r="W77" i="1"/>
  <c r="X77" i="1" s="1"/>
  <c r="Y77" i="1" s="1"/>
  <c r="W69" i="1"/>
  <c r="X69" i="1" s="1"/>
  <c r="Y69" i="1" s="1"/>
  <c r="W61" i="1"/>
  <c r="X61" i="1" s="1"/>
  <c r="Y61" i="1" s="1"/>
  <c r="W53" i="1"/>
  <c r="X53" i="1" s="1"/>
  <c r="Y53" i="1" s="1"/>
  <c r="W45" i="1"/>
  <c r="X45" i="1" s="1"/>
  <c r="Y45" i="1" s="1"/>
  <c r="W37" i="1"/>
  <c r="X37" i="1" s="1"/>
  <c r="Y37" i="1" s="1"/>
  <c r="W29" i="1"/>
  <c r="X29" i="1" s="1"/>
  <c r="Y29" i="1" s="1"/>
  <c r="W21" i="1"/>
  <c r="X21" i="1" s="1"/>
  <c r="Y21" i="1" s="1"/>
  <c r="W13" i="1"/>
  <c r="X13" i="1" s="1"/>
  <c r="Y13" i="1" s="1"/>
  <c r="W5" i="1"/>
  <c r="X5" i="1" s="1"/>
  <c r="Y5" i="1" s="1"/>
  <c r="W153" i="1"/>
  <c r="X153" i="1" s="1"/>
  <c r="Y153" i="1" s="1"/>
  <c r="W143" i="1"/>
  <c r="X143" i="1" s="1"/>
  <c r="Y143" i="1" s="1"/>
  <c r="W131" i="1"/>
  <c r="X131" i="1" s="1"/>
  <c r="Y131" i="1" s="1"/>
  <c r="W121" i="1"/>
  <c r="X121" i="1" s="1"/>
  <c r="Y121" i="1" s="1"/>
  <c r="W111" i="1"/>
  <c r="X111" i="1" s="1"/>
  <c r="Y111" i="1" s="1"/>
  <c r="W99" i="1"/>
  <c r="X99" i="1" s="1"/>
  <c r="Y99" i="1" s="1"/>
  <c r="W89" i="1"/>
  <c r="X89" i="1" s="1"/>
  <c r="Y89" i="1" s="1"/>
  <c r="W79" i="1"/>
  <c r="X79" i="1" s="1"/>
  <c r="Y79" i="1" s="1"/>
  <c r="W67" i="1"/>
  <c r="X67" i="1" s="1"/>
  <c r="Y67" i="1" s="1"/>
  <c r="W57" i="1"/>
  <c r="X57" i="1" s="1"/>
  <c r="Y57" i="1" s="1"/>
  <c r="W47" i="1"/>
  <c r="X47" i="1" s="1"/>
  <c r="Y47" i="1" s="1"/>
  <c r="W35" i="1"/>
  <c r="X35" i="1" s="1"/>
  <c r="Y35" i="1" s="1"/>
  <c r="W25" i="1"/>
  <c r="X25" i="1" s="1"/>
  <c r="Y25" i="1" s="1"/>
  <c r="W15" i="1"/>
  <c r="X15" i="1" s="1"/>
  <c r="Y15" i="1" s="1"/>
  <c r="W3" i="1"/>
  <c r="X3" i="1" s="1"/>
  <c r="Y3" i="1" s="1"/>
  <c r="W139" i="1"/>
  <c r="X139" i="1" s="1"/>
  <c r="Y139" i="1" s="1"/>
  <c r="W119" i="1"/>
  <c r="X119" i="1" s="1"/>
  <c r="Y119" i="1" s="1"/>
  <c r="W97" i="1"/>
  <c r="X97" i="1" s="1"/>
  <c r="Y97" i="1" s="1"/>
  <c r="W75" i="1"/>
  <c r="X75" i="1" s="1"/>
  <c r="Y75" i="1" s="1"/>
  <c r="W55" i="1"/>
  <c r="X55" i="1" s="1"/>
  <c r="Y55" i="1" s="1"/>
  <c r="W33" i="1"/>
  <c r="X33" i="1" s="1"/>
  <c r="Y33" i="1" s="1"/>
  <c r="W11" i="1"/>
  <c r="X11" i="1" s="1"/>
  <c r="Y11" i="1" s="1"/>
  <c r="W32" i="1"/>
  <c r="X32" i="1" s="1"/>
  <c r="Y32" i="1" s="1"/>
  <c r="W147" i="1"/>
  <c r="X147" i="1" s="1"/>
  <c r="Y147" i="1" s="1"/>
  <c r="W115" i="1"/>
  <c r="X115" i="1" s="1"/>
  <c r="Y115" i="1" s="1"/>
  <c r="W83" i="1"/>
  <c r="X83" i="1" s="1"/>
  <c r="Y83" i="1" s="1"/>
  <c r="W51" i="1"/>
  <c r="X51" i="1" s="1"/>
  <c r="Y51" i="1" s="1"/>
  <c r="W19" i="1"/>
  <c r="X19" i="1" s="1"/>
  <c r="Y19" i="1" s="1"/>
  <c r="W152" i="1"/>
  <c r="X152" i="1" s="1"/>
  <c r="Y152" i="1" s="1"/>
  <c r="W140" i="1"/>
  <c r="X140" i="1" s="1"/>
  <c r="Y140" i="1" s="1"/>
  <c r="W130" i="1"/>
  <c r="X130" i="1" s="1"/>
  <c r="Y130" i="1" s="1"/>
  <c r="W120" i="1"/>
  <c r="X120" i="1" s="1"/>
  <c r="Y120" i="1" s="1"/>
  <c r="W108" i="1"/>
  <c r="X108" i="1" s="1"/>
  <c r="Y108" i="1" s="1"/>
  <c r="W98" i="1"/>
  <c r="X98" i="1" s="1"/>
  <c r="Y98" i="1" s="1"/>
  <c r="W88" i="1"/>
  <c r="X88" i="1" s="1"/>
  <c r="Y88" i="1" s="1"/>
  <c r="W76" i="1"/>
  <c r="X76" i="1" s="1"/>
  <c r="Y76" i="1" s="1"/>
  <c r="W66" i="1"/>
  <c r="X66" i="1" s="1"/>
  <c r="Y66" i="1" s="1"/>
  <c r="W56" i="1"/>
  <c r="X56" i="1" s="1"/>
  <c r="Y56" i="1" s="1"/>
  <c r="W44" i="1"/>
  <c r="X44" i="1" s="1"/>
  <c r="Y44" i="1" s="1"/>
  <c r="W34" i="1"/>
  <c r="X34" i="1" s="1"/>
  <c r="Y34" i="1" s="1"/>
  <c r="W24" i="1"/>
  <c r="X24" i="1" s="1"/>
  <c r="Y24" i="1" s="1"/>
  <c r="W12" i="1"/>
  <c r="X12" i="1" s="1"/>
  <c r="Y12" i="1" s="1"/>
  <c r="W2" i="1"/>
  <c r="W151" i="1"/>
  <c r="X151" i="1" s="1"/>
  <c r="Y151" i="1" s="1"/>
  <c r="W129" i="1"/>
  <c r="X129" i="1" s="1"/>
  <c r="Y129" i="1" s="1"/>
  <c r="W107" i="1"/>
  <c r="X107" i="1" s="1"/>
  <c r="Y107" i="1" s="1"/>
  <c r="W87" i="1"/>
  <c r="X87" i="1" s="1"/>
  <c r="Y87" i="1" s="1"/>
  <c r="W65" i="1"/>
  <c r="X65" i="1" s="1"/>
  <c r="Y65" i="1" s="1"/>
  <c r="W43" i="1"/>
  <c r="X43" i="1" s="1"/>
  <c r="Y43" i="1" s="1"/>
  <c r="W23" i="1"/>
  <c r="X23" i="1" s="1"/>
  <c r="Y23" i="1" s="1"/>
  <c r="W148" i="1"/>
  <c r="X148" i="1" s="1"/>
  <c r="Y148" i="1" s="1"/>
  <c r="W128" i="1"/>
  <c r="X128" i="1" s="1"/>
  <c r="Y128" i="1" s="1"/>
  <c r="W116" i="1"/>
  <c r="X116" i="1" s="1"/>
  <c r="Y116" i="1" s="1"/>
  <c r="W106" i="1"/>
  <c r="X106" i="1" s="1"/>
  <c r="Y106" i="1" s="1"/>
  <c r="W96" i="1"/>
  <c r="X96" i="1" s="1"/>
  <c r="Y96" i="1" s="1"/>
  <c r="W84" i="1"/>
  <c r="X84" i="1" s="1"/>
  <c r="Y84" i="1" s="1"/>
  <c r="W74" i="1"/>
  <c r="X74" i="1" s="1"/>
  <c r="Y74" i="1" s="1"/>
  <c r="W64" i="1"/>
  <c r="X64" i="1" s="1"/>
  <c r="Y64" i="1" s="1"/>
  <c r="W52" i="1"/>
  <c r="X52" i="1" s="1"/>
  <c r="Y52" i="1" s="1"/>
  <c r="W42" i="1"/>
  <c r="X42" i="1" s="1"/>
  <c r="Y42" i="1" s="1"/>
  <c r="W20" i="1"/>
  <c r="X20" i="1" s="1"/>
  <c r="Y20" i="1" s="1"/>
  <c r="W10" i="1"/>
  <c r="X10" i="1" s="1"/>
  <c r="Y10" i="1" s="1"/>
  <c r="W127" i="1"/>
  <c r="X127" i="1" s="1"/>
  <c r="Y127" i="1" s="1"/>
  <c r="W95" i="1"/>
  <c r="X95" i="1" s="1"/>
  <c r="Y95" i="1" s="1"/>
  <c r="W63" i="1"/>
  <c r="X63" i="1" s="1"/>
  <c r="Y63" i="1" s="1"/>
  <c r="W31" i="1"/>
  <c r="X31" i="1" s="1"/>
  <c r="Y31" i="1" s="1"/>
  <c r="W138" i="1"/>
  <c r="X138" i="1" s="1"/>
  <c r="Y138" i="1" s="1"/>
  <c r="W137" i="1"/>
  <c r="X137" i="1" s="1"/>
  <c r="Y137" i="1" s="1"/>
  <c r="W105" i="1"/>
  <c r="X105" i="1" s="1"/>
  <c r="Y105" i="1" s="1"/>
  <c r="W73" i="1"/>
  <c r="X73" i="1" s="1"/>
  <c r="Y73" i="1" s="1"/>
  <c r="W41" i="1"/>
  <c r="X41" i="1" s="1"/>
  <c r="Y41" i="1" s="1"/>
  <c r="W9" i="1"/>
  <c r="X9" i="1" s="1"/>
  <c r="Y9" i="1" s="1"/>
  <c r="W144" i="1"/>
  <c r="X144" i="1" s="1"/>
  <c r="Y144" i="1" s="1"/>
  <c r="W113" i="1"/>
  <c r="X113" i="1" s="1"/>
  <c r="Y113" i="1" s="1"/>
  <c r="W82" i="1"/>
  <c r="X82" i="1" s="1"/>
  <c r="Y82" i="1" s="1"/>
  <c r="W58" i="1"/>
  <c r="X58" i="1" s="1"/>
  <c r="Y58" i="1" s="1"/>
  <c r="W27" i="1"/>
  <c r="X27" i="1" s="1"/>
  <c r="Y27" i="1" s="1"/>
  <c r="W136" i="1"/>
  <c r="X136" i="1" s="1"/>
  <c r="Y136" i="1" s="1"/>
  <c r="W112" i="1"/>
  <c r="X112" i="1" s="1"/>
  <c r="Y112" i="1" s="1"/>
  <c r="W81" i="1"/>
  <c r="X81" i="1" s="1"/>
  <c r="Y81" i="1" s="1"/>
  <c r="W26" i="1"/>
  <c r="X26" i="1" s="1"/>
  <c r="Y26" i="1" s="1"/>
  <c r="W50" i="1"/>
  <c r="X50" i="1" s="1"/>
  <c r="Y50" i="1" s="1"/>
  <c r="W146" i="1"/>
  <c r="X146" i="1" s="1"/>
  <c r="Y146" i="1" s="1"/>
  <c r="W122" i="1"/>
  <c r="X122" i="1" s="1"/>
  <c r="Y122" i="1" s="1"/>
  <c r="W91" i="1"/>
  <c r="X91" i="1" s="1"/>
  <c r="Y91" i="1" s="1"/>
  <c r="W60" i="1"/>
  <c r="X60" i="1" s="1"/>
  <c r="Y60" i="1" s="1"/>
  <c r="W36" i="1"/>
  <c r="X36" i="1" s="1"/>
  <c r="Y36" i="1" s="1"/>
  <c r="W7" i="1"/>
  <c r="X7" i="1" s="1"/>
  <c r="Y7" i="1" s="1"/>
  <c r="W145" i="1"/>
  <c r="X145" i="1" s="1"/>
  <c r="Y145" i="1" s="1"/>
  <c r="W114" i="1"/>
  <c r="X114" i="1" s="1"/>
  <c r="Y114" i="1" s="1"/>
  <c r="W90" i="1"/>
  <c r="X90" i="1" s="1"/>
  <c r="Y90" i="1" s="1"/>
  <c r="W59" i="1"/>
  <c r="X59" i="1" s="1"/>
  <c r="Y59" i="1" s="1"/>
  <c r="W28" i="1"/>
  <c r="X28" i="1" s="1"/>
  <c r="Y28" i="1" s="1"/>
  <c r="W4" i="1"/>
  <c r="X4" i="1" s="1"/>
  <c r="Y4" i="1" s="1"/>
  <c r="W123" i="1"/>
  <c r="X123" i="1" s="1"/>
  <c r="Y123" i="1" s="1"/>
  <c r="W68" i="1"/>
  <c r="X68" i="1" s="1"/>
  <c r="Y68" i="1" s="1"/>
  <c r="W8" i="1"/>
  <c r="X8" i="1" s="1"/>
  <c r="Y8" i="1" s="1"/>
  <c r="W104" i="1"/>
  <c r="X104" i="1" s="1"/>
  <c r="Y104" i="1" s="1"/>
  <c r="W49" i="1"/>
  <c r="X49" i="1" s="1"/>
  <c r="Y49" i="1" s="1"/>
  <c r="W103" i="1"/>
  <c r="X103" i="1" s="1"/>
  <c r="Y103" i="1" s="1"/>
  <c r="W100" i="1"/>
  <c r="X100" i="1" s="1"/>
  <c r="Y100" i="1" s="1"/>
  <c r="W39" i="1"/>
  <c r="X39" i="1" s="1"/>
  <c r="Y39" i="1" s="1"/>
  <c r="W135" i="1"/>
  <c r="X135" i="1" s="1"/>
  <c r="Y135" i="1" s="1"/>
  <c r="W18" i="1"/>
  <c r="X18" i="1" s="1"/>
  <c r="Y18" i="1" s="1"/>
  <c r="W92" i="1"/>
  <c r="X92" i="1" s="1"/>
  <c r="Y92" i="1" s="1"/>
  <c r="W132" i="1"/>
  <c r="X132" i="1" s="1"/>
  <c r="Y132" i="1" s="1"/>
  <c r="W72" i="1"/>
  <c r="X72" i="1" s="1"/>
  <c r="Y72" i="1" s="1"/>
  <c r="W17" i="1"/>
  <c r="X17" i="1" s="1"/>
  <c r="Y17" i="1" s="1"/>
  <c r="W124" i="1"/>
  <c r="X124" i="1" s="1"/>
  <c r="Y124" i="1" s="1"/>
  <c r="W71" i="1"/>
  <c r="X71" i="1" s="1"/>
  <c r="Y71" i="1" s="1"/>
  <c r="W16" i="1"/>
  <c r="X16" i="1" s="1"/>
  <c r="Y16" i="1" s="1"/>
  <c r="W156" i="1"/>
  <c r="X156" i="1" s="1"/>
  <c r="Y156" i="1" s="1"/>
  <c r="W48" i="1"/>
  <c r="X48" i="1" s="1"/>
  <c r="Y48" i="1" s="1"/>
  <c r="W155" i="1"/>
  <c r="X155" i="1" s="1"/>
  <c r="Y155" i="1" s="1"/>
  <c r="W40" i="1"/>
  <c r="X40" i="1" s="1"/>
  <c r="Y40" i="1" s="1"/>
  <c r="W154" i="1"/>
  <c r="X154" i="1" s="1"/>
  <c r="Y154" i="1" s="1"/>
  <c r="W80" i="1"/>
  <c r="X80" i="1" s="1"/>
  <c r="Y80" i="1" s="1"/>
  <c r="T157" i="1"/>
  <c r="AD8" i="1" l="1"/>
  <c r="AB8" i="1"/>
  <c r="AC8" i="1" s="1"/>
  <c r="AD144" i="1"/>
  <c r="AB144" i="1"/>
  <c r="AC144" i="1" s="1"/>
  <c r="AD74" i="1"/>
  <c r="AB74" i="1"/>
  <c r="AC74" i="1" s="1"/>
  <c r="AD108" i="1"/>
  <c r="AB108" i="1"/>
  <c r="AC108" i="1" s="1"/>
  <c r="AD153" i="1"/>
  <c r="AB153" i="1"/>
  <c r="AC153" i="1" s="1"/>
  <c r="AD61" i="1"/>
  <c r="AB61" i="1"/>
  <c r="AC61" i="1" s="1"/>
  <c r="AD156" i="1"/>
  <c r="AB156" i="1"/>
  <c r="AC156" i="1" s="1"/>
  <c r="AD81" i="1"/>
  <c r="AB81" i="1"/>
  <c r="AC81" i="1" s="1"/>
  <c r="AD84" i="1"/>
  <c r="AB84" i="1"/>
  <c r="AC84" i="1" s="1"/>
  <c r="AD120" i="1"/>
  <c r="AB120" i="1"/>
  <c r="AC120" i="1" s="1"/>
  <c r="AD139" i="1"/>
  <c r="AB139" i="1"/>
  <c r="AC139" i="1" s="1"/>
  <c r="AD69" i="1"/>
  <c r="AB69" i="1"/>
  <c r="AC69" i="1" s="1"/>
  <c r="AD38" i="1"/>
  <c r="AB38" i="1"/>
  <c r="AC38" i="1" s="1"/>
  <c r="AD102" i="1"/>
  <c r="AB102" i="1"/>
  <c r="AC102" i="1" s="1"/>
  <c r="AD16" i="1"/>
  <c r="AB16" i="1"/>
  <c r="AC16" i="1" s="1"/>
  <c r="AD135" i="1"/>
  <c r="AB135" i="1"/>
  <c r="AC135" i="1" s="1"/>
  <c r="AD123" i="1"/>
  <c r="AB123" i="1"/>
  <c r="AC123" i="1" s="1"/>
  <c r="AD36" i="1"/>
  <c r="AB36" i="1"/>
  <c r="AC36" i="1" s="1"/>
  <c r="AD112" i="1"/>
  <c r="AB112" i="1"/>
  <c r="AC112" i="1" s="1"/>
  <c r="AD41" i="1"/>
  <c r="AB41" i="1"/>
  <c r="AC41" i="1" s="1"/>
  <c r="AD127" i="1"/>
  <c r="AB127" i="1"/>
  <c r="AC127" i="1" s="1"/>
  <c r="AD96" i="1"/>
  <c r="AB96" i="1"/>
  <c r="AC96" i="1" s="1"/>
  <c r="AD87" i="1"/>
  <c r="AB87" i="1"/>
  <c r="AC87" i="1" s="1"/>
  <c r="AD44" i="1"/>
  <c r="AB44" i="1"/>
  <c r="AC44" i="1" s="1"/>
  <c r="AD130" i="1"/>
  <c r="AB130" i="1"/>
  <c r="AC130" i="1" s="1"/>
  <c r="AD32" i="1"/>
  <c r="AB32" i="1"/>
  <c r="AC32" i="1" s="1"/>
  <c r="AD3" i="1"/>
  <c r="AB3" i="1"/>
  <c r="AC3" i="1" s="1"/>
  <c r="AD89" i="1"/>
  <c r="AB89" i="1"/>
  <c r="AC89" i="1" s="1"/>
  <c r="AD13" i="1"/>
  <c r="AB13" i="1"/>
  <c r="AC13" i="1" s="1"/>
  <c r="AD77" i="1"/>
  <c r="AB77" i="1"/>
  <c r="AC77" i="1" s="1"/>
  <c r="AD141" i="1"/>
  <c r="AB141" i="1"/>
  <c r="AC141" i="1" s="1"/>
  <c r="AD46" i="1"/>
  <c r="AB46" i="1"/>
  <c r="AC46" i="1" s="1"/>
  <c r="AD110" i="1"/>
  <c r="AB110" i="1"/>
  <c r="AC110" i="1" s="1"/>
  <c r="AD71" i="1"/>
  <c r="AB71" i="1"/>
  <c r="AC71" i="1" s="1"/>
  <c r="AD39" i="1"/>
  <c r="AB39" i="1"/>
  <c r="AC39" i="1" s="1"/>
  <c r="AD4" i="1"/>
  <c r="AB4" i="1"/>
  <c r="AC4" i="1" s="1"/>
  <c r="AD60" i="1"/>
  <c r="AB60" i="1"/>
  <c r="AC60" i="1" s="1"/>
  <c r="AD136" i="1"/>
  <c r="AB136" i="1"/>
  <c r="AC136" i="1" s="1"/>
  <c r="AD73" i="1"/>
  <c r="AB73" i="1"/>
  <c r="AC73" i="1" s="1"/>
  <c r="AD10" i="1"/>
  <c r="AB10" i="1"/>
  <c r="AC10" i="1" s="1"/>
  <c r="AD106" i="1"/>
  <c r="AB106" i="1"/>
  <c r="AC106" i="1" s="1"/>
  <c r="AD107" i="1"/>
  <c r="AB107" i="1"/>
  <c r="AC107" i="1" s="1"/>
  <c r="AD56" i="1"/>
  <c r="AB56" i="1"/>
  <c r="AC56" i="1" s="1"/>
  <c r="AD140" i="1"/>
  <c r="AB140" i="1"/>
  <c r="AC140" i="1" s="1"/>
  <c r="AD11" i="1"/>
  <c r="AB11" i="1"/>
  <c r="AC11" i="1" s="1"/>
  <c r="AD15" i="1"/>
  <c r="AB15" i="1"/>
  <c r="AC15" i="1" s="1"/>
  <c r="AD99" i="1"/>
  <c r="AB99" i="1"/>
  <c r="AC99" i="1" s="1"/>
  <c r="AD21" i="1"/>
  <c r="AB21" i="1"/>
  <c r="AC21" i="1" s="1"/>
  <c r="AD85" i="1"/>
  <c r="AB85" i="1"/>
  <c r="AC85" i="1" s="1"/>
  <c r="AD149" i="1"/>
  <c r="AB149" i="1"/>
  <c r="AC149" i="1" s="1"/>
  <c r="AD54" i="1"/>
  <c r="AB54" i="1"/>
  <c r="AC54" i="1" s="1"/>
  <c r="AD118" i="1"/>
  <c r="AB118" i="1"/>
  <c r="AC118" i="1" s="1"/>
  <c r="AD24" i="1"/>
  <c r="AB24" i="1"/>
  <c r="AC24" i="1" s="1"/>
  <c r="AD67" i="1"/>
  <c r="AB67" i="1"/>
  <c r="AC67" i="1" s="1"/>
  <c r="AD30" i="1"/>
  <c r="AB30" i="1"/>
  <c r="AC30" i="1" s="1"/>
  <c r="AD18" i="1"/>
  <c r="AB18" i="1"/>
  <c r="AC18" i="1" s="1"/>
  <c r="AD95" i="1"/>
  <c r="AB95" i="1"/>
  <c r="AC95" i="1" s="1"/>
  <c r="AD147" i="1"/>
  <c r="AB147" i="1"/>
  <c r="AC147" i="1" s="1"/>
  <c r="AD133" i="1"/>
  <c r="AB133" i="1"/>
  <c r="AC133" i="1" s="1"/>
  <c r="AD100" i="1"/>
  <c r="AB100" i="1"/>
  <c r="AC100" i="1" s="1"/>
  <c r="AD105" i="1"/>
  <c r="AB105" i="1"/>
  <c r="AC105" i="1" s="1"/>
  <c r="AD129" i="1"/>
  <c r="AB129" i="1"/>
  <c r="AC129" i="1" s="1"/>
  <c r="AD33" i="1"/>
  <c r="AB33" i="1"/>
  <c r="AC33" i="1" s="1"/>
  <c r="AD25" i="1"/>
  <c r="AB25" i="1"/>
  <c r="AC25" i="1" s="1"/>
  <c r="AD29" i="1"/>
  <c r="AB29" i="1"/>
  <c r="AC29" i="1" s="1"/>
  <c r="AD157" i="1"/>
  <c r="AB157" i="1"/>
  <c r="AC157" i="1" s="1"/>
  <c r="AD62" i="1"/>
  <c r="AB62" i="1"/>
  <c r="AC62" i="1" s="1"/>
  <c r="AD126" i="1"/>
  <c r="AB126" i="1"/>
  <c r="AC126" i="1" s="1"/>
  <c r="AD154" i="1"/>
  <c r="AB154" i="1"/>
  <c r="AC154" i="1" s="1"/>
  <c r="AD17" i="1"/>
  <c r="AB17" i="1"/>
  <c r="AC17" i="1" s="1"/>
  <c r="AD103" i="1"/>
  <c r="AB103" i="1"/>
  <c r="AC103" i="1" s="1"/>
  <c r="AD59" i="1"/>
  <c r="AB59" i="1"/>
  <c r="AC59" i="1" s="1"/>
  <c r="AD122" i="1"/>
  <c r="AB122" i="1"/>
  <c r="AC122" i="1" s="1"/>
  <c r="AD58" i="1"/>
  <c r="AB58" i="1"/>
  <c r="AC58" i="1" s="1"/>
  <c r="AD137" i="1"/>
  <c r="AB137" i="1"/>
  <c r="AC137" i="1" s="1"/>
  <c r="AD42" i="1"/>
  <c r="AB42" i="1"/>
  <c r="AC42" i="1" s="1"/>
  <c r="AD128" i="1"/>
  <c r="AB128" i="1"/>
  <c r="AC128" i="1" s="1"/>
  <c r="AD151" i="1"/>
  <c r="AB151" i="1"/>
  <c r="AC151" i="1" s="1"/>
  <c r="AD76" i="1"/>
  <c r="AB76" i="1"/>
  <c r="AC76" i="1" s="1"/>
  <c r="AD19" i="1"/>
  <c r="AB19" i="1"/>
  <c r="AC19" i="1" s="1"/>
  <c r="AD55" i="1"/>
  <c r="AB55" i="1"/>
  <c r="AC55" i="1" s="1"/>
  <c r="AD35" i="1"/>
  <c r="AB35" i="1"/>
  <c r="AC35" i="1" s="1"/>
  <c r="AD121" i="1"/>
  <c r="AB121" i="1"/>
  <c r="AC121" i="1" s="1"/>
  <c r="AD37" i="1"/>
  <c r="AB37" i="1"/>
  <c r="AC37" i="1" s="1"/>
  <c r="AD101" i="1"/>
  <c r="AB101" i="1"/>
  <c r="AC101" i="1" s="1"/>
  <c r="AD6" i="1"/>
  <c r="AB6" i="1"/>
  <c r="AC6" i="1" s="1"/>
  <c r="AD70" i="1"/>
  <c r="AB70" i="1"/>
  <c r="AC70" i="1" s="1"/>
  <c r="AD134" i="1"/>
  <c r="AB134" i="1"/>
  <c r="AC134" i="1" s="1"/>
  <c r="AD48" i="1"/>
  <c r="AB48" i="1"/>
  <c r="AC48" i="1" s="1"/>
  <c r="AD145" i="1"/>
  <c r="AB145" i="1"/>
  <c r="AC145" i="1" s="1"/>
  <c r="AD63" i="1"/>
  <c r="AB63" i="1"/>
  <c r="AC63" i="1" s="1"/>
  <c r="AD115" i="1"/>
  <c r="AB115" i="1"/>
  <c r="AC115" i="1" s="1"/>
  <c r="AD125" i="1"/>
  <c r="AB125" i="1"/>
  <c r="AC125" i="1" s="1"/>
  <c r="AD7" i="1"/>
  <c r="AB7" i="1"/>
  <c r="AC7" i="1" s="1"/>
  <c r="AD65" i="1"/>
  <c r="AB65" i="1"/>
  <c r="AC65" i="1" s="1"/>
  <c r="AD5" i="1"/>
  <c r="AB5" i="1"/>
  <c r="AC5" i="1" s="1"/>
  <c r="AD124" i="1"/>
  <c r="AB124" i="1"/>
  <c r="AC124" i="1" s="1"/>
  <c r="AD91" i="1"/>
  <c r="AB91" i="1"/>
  <c r="AC91" i="1" s="1"/>
  <c r="AD20" i="1"/>
  <c r="AB20" i="1"/>
  <c r="AC20" i="1" s="1"/>
  <c r="AD66" i="1"/>
  <c r="AB66" i="1"/>
  <c r="AC66" i="1" s="1"/>
  <c r="AD111" i="1"/>
  <c r="AB111" i="1"/>
  <c r="AC111" i="1" s="1"/>
  <c r="AD40" i="1"/>
  <c r="AB40" i="1"/>
  <c r="AC40" i="1" s="1"/>
  <c r="AD90" i="1"/>
  <c r="AB90" i="1"/>
  <c r="AC90" i="1" s="1"/>
  <c r="AD82" i="1"/>
  <c r="AB82" i="1"/>
  <c r="AC82" i="1" s="1"/>
  <c r="AD52" i="1"/>
  <c r="AB52" i="1"/>
  <c r="AC52" i="1" s="1"/>
  <c r="AD148" i="1"/>
  <c r="AB148" i="1"/>
  <c r="AC148" i="1" s="1"/>
  <c r="Z154" i="1"/>
  <c r="AA154" i="1" s="1"/>
  <c r="Z146" i="1"/>
  <c r="AA146" i="1" s="1"/>
  <c r="Z138" i="1"/>
  <c r="AA138" i="1" s="1"/>
  <c r="Z130" i="1"/>
  <c r="AA130" i="1" s="1"/>
  <c r="Z122" i="1"/>
  <c r="AA122" i="1" s="1"/>
  <c r="Z114" i="1"/>
  <c r="AA114" i="1" s="1"/>
  <c r="Z106" i="1"/>
  <c r="AA106" i="1" s="1"/>
  <c r="Z98" i="1"/>
  <c r="AA98" i="1" s="1"/>
  <c r="Z150" i="1"/>
  <c r="AA150" i="1" s="1"/>
  <c r="Z141" i="1"/>
  <c r="AA141" i="1" s="1"/>
  <c r="Z132" i="1"/>
  <c r="AA132" i="1" s="1"/>
  <c r="Z123" i="1"/>
  <c r="AA123" i="1" s="1"/>
  <c r="Z113" i="1"/>
  <c r="AA113" i="1" s="1"/>
  <c r="Z104" i="1"/>
  <c r="AA104" i="1" s="1"/>
  <c r="Z95" i="1"/>
  <c r="AA95" i="1" s="1"/>
  <c r="Z87" i="1"/>
  <c r="AA87" i="1" s="1"/>
  <c r="Z79" i="1"/>
  <c r="AA79" i="1" s="1"/>
  <c r="Z70" i="1"/>
  <c r="AA70" i="1" s="1"/>
  <c r="Z62" i="1"/>
  <c r="AA62" i="1" s="1"/>
  <c r="Z54" i="1"/>
  <c r="AA54" i="1" s="1"/>
  <c r="Z46" i="1"/>
  <c r="AA46" i="1" s="1"/>
  <c r="Z38" i="1"/>
  <c r="AA38" i="1" s="1"/>
  <c r="Z30" i="1"/>
  <c r="AA30" i="1" s="1"/>
  <c r="Z22" i="1"/>
  <c r="AA22" i="1" s="1"/>
  <c r="Z14" i="1"/>
  <c r="AA14" i="1" s="1"/>
  <c r="Z6" i="1"/>
  <c r="AA6" i="1" s="1"/>
  <c r="X2" i="1"/>
  <c r="Y2" i="1" s="1"/>
  <c r="Z149" i="1"/>
  <c r="AA149" i="1" s="1"/>
  <c r="Z140" i="1"/>
  <c r="AA140" i="1" s="1"/>
  <c r="Z131" i="1"/>
  <c r="AA131" i="1" s="1"/>
  <c r="Z121" i="1"/>
  <c r="AA121" i="1" s="1"/>
  <c r="Z112" i="1"/>
  <c r="AA112" i="1" s="1"/>
  <c r="Z103" i="1"/>
  <c r="AA103" i="1" s="1"/>
  <c r="Z94" i="1"/>
  <c r="AA94" i="1" s="1"/>
  <c r="Z86" i="1"/>
  <c r="AA86" i="1" s="1"/>
  <c r="Z77" i="1"/>
  <c r="AA77" i="1" s="1"/>
  <c r="Z69" i="1"/>
  <c r="AA69" i="1" s="1"/>
  <c r="Z61" i="1"/>
  <c r="AA61" i="1" s="1"/>
  <c r="Z53" i="1"/>
  <c r="AA53" i="1" s="1"/>
  <c r="Z45" i="1"/>
  <c r="AA45" i="1" s="1"/>
  <c r="Z37" i="1"/>
  <c r="AA37" i="1" s="1"/>
  <c r="Z29" i="1"/>
  <c r="AA29" i="1" s="1"/>
  <c r="Z21" i="1"/>
  <c r="AA21" i="1" s="1"/>
  <c r="Z13" i="1"/>
  <c r="AA13" i="1" s="1"/>
  <c r="Z5" i="1"/>
  <c r="AA5" i="1" s="1"/>
  <c r="Z147" i="1"/>
  <c r="AA147" i="1" s="1"/>
  <c r="Z135" i="1"/>
  <c r="AA135" i="1" s="1"/>
  <c r="Z124" i="1"/>
  <c r="AA124" i="1" s="1"/>
  <c r="Z110" i="1"/>
  <c r="AA110" i="1" s="1"/>
  <c r="Z99" i="1"/>
  <c r="AA99" i="1" s="1"/>
  <c r="Z88" i="1"/>
  <c r="AA88" i="1" s="1"/>
  <c r="Z75" i="1"/>
  <c r="AA75" i="1" s="1"/>
  <c r="Z65" i="1"/>
  <c r="AA65" i="1" s="1"/>
  <c r="Z55" i="1"/>
  <c r="AA55" i="1" s="1"/>
  <c r="Z43" i="1"/>
  <c r="AA43" i="1" s="1"/>
  <c r="Z33" i="1"/>
  <c r="AA33" i="1" s="1"/>
  <c r="Z23" i="1"/>
  <c r="AA23" i="1" s="1"/>
  <c r="Z11" i="1"/>
  <c r="AA11" i="1" s="1"/>
  <c r="Z78" i="1"/>
  <c r="AA78" i="1" s="1"/>
  <c r="Z133" i="1"/>
  <c r="AA133" i="1" s="1"/>
  <c r="Z128" i="1"/>
  <c r="AA128" i="1" s="1"/>
  <c r="Z92" i="1"/>
  <c r="AA92" i="1" s="1"/>
  <c r="Z71" i="1"/>
  <c r="AA71" i="1" s="1"/>
  <c r="Z39" i="1"/>
  <c r="AA39" i="1" s="1"/>
  <c r="Z157" i="1"/>
  <c r="AA157" i="1" s="1"/>
  <c r="Z145" i="1"/>
  <c r="AA145" i="1" s="1"/>
  <c r="Z134" i="1"/>
  <c r="AA134" i="1" s="1"/>
  <c r="Z120" i="1"/>
  <c r="AA120" i="1" s="1"/>
  <c r="Z109" i="1"/>
  <c r="AA109" i="1" s="1"/>
  <c r="Z97" i="1"/>
  <c r="AA97" i="1" s="1"/>
  <c r="Z85" i="1"/>
  <c r="AA85" i="1" s="1"/>
  <c r="Z74" i="1"/>
  <c r="AA74" i="1" s="1"/>
  <c r="Z64" i="1"/>
  <c r="AA64" i="1" s="1"/>
  <c r="Z52" i="1"/>
  <c r="AA52" i="1" s="1"/>
  <c r="Z42" i="1"/>
  <c r="AA42" i="1" s="1"/>
  <c r="Z32" i="1"/>
  <c r="AA32" i="1" s="1"/>
  <c r="Z20" i="1"/>
  <c r="AA20" i="1" s="1"/>
  <c r="Z10" i="1"/>
  <c r="AA10" i="1" s="1"/>
  <c r="Z156" i="1"/>
  <c r="AA156" i="1" s="1"/>
  <c r="Z144" i="1"/>
  <c r="AA144" i="1" s="1"/>
  <c r="Z119" i="1"/>
  <c r="AA119" i="1" s="1"/>
  <c r="Z108" i="1"/>
  <c r="AA108" i="1" s="1"/>
  <c r="Z96" i="1"/>
  <c r="AA96" i="1" s="1"/>
  <c r="Z84" i="1"/>
  <c r="AA84" i="1" s="1"/>
  <c r="Z73" i="1"/>
  <c r="AA73" i="1" s="1"/>
  <c r="Z63" i="1"/>
  <c r="AA63" i="1" s="1"/>
  <c r="Z51" i="1"/>
  <c r="AA51" i="1" s="1"/>
  <c r="Z41" i="1"/>
  <c r="AA41" i="1" s="1"/>
  <c r="Z31" i="1"/>
  <c r="AA31" i="1" s="1"/>
  <c r="Z19" i="1"/>
  <c r="AA19" i="1" s="1"/>
  <c r="Z9" i="1"/>
  <c r="AA9" i="1" s="1"/>
  <c r="Z155" i="1"/>
  <c r="AA155" i="1" s="1"/>
  <c r="Z143" i="1"/>
  <c r="AA143" i="1" s="1"/>
  <c r="Z129" i="1"/>
  <c r="AA129" i="1" s="1"/>
  <c r="Z118" i="1"/>
  <c r="AA118" i="1" s="1"/>
  <c r="Z107" i="1"/>
  <c r="AA107" i="1" s="1"/>
  <c r="Z93" i="1"/>
  <c r="AA93" i="1" s="1"/>
  <c r="Z83" i="1"/>
  <c r="AA83" i="1" s="1"/>
  <c r="Z72" i="1"/>
  <c r="AA72" i="1" s="1"/>
  <c r="Z60" i="1"/>
  <c r="AA60" i="1" s="1"/>
  <c r="Z50" i="1"/>
  <c r="AA50" i="1" s="1"/>
  <c r="Z40" i="1"/>
  <c r="AA40" i="1" s="1"/>
  <c r="Z28" i="1"/>
  <c r="AA28" i="1" s="1"/>
  <c r="Z18" i="1"/>
  <c r="AA18" i="1" s="1"/>
  <c r="Z8" i="1"/>
  <c r="AA8" i="1" s="1"/>
  <c r="Z142" i="1"/>
  <c r="AA142" i="1" s="1"/>
  <c r="Z117" i="1"/>
  <c r="AA117" i="1" s="1"/>
  <c r="Z82" i="1"/>
  <c r="AA82" i="1" s="1"/>
  <c r="Z49" i="1"/>
  <c r="AA49" i="1" s="1"/>
  <c r="Z27" i="1"/>
  <c r="AA27" i="1" s="1"/>
  <c r="Z7" i="1"/>
  <c r="AA7" i="1" s="1"/>
  <c r="Z153" i="1"/>
  <c r="AA153" i="1" s="1"/>
  <c r="Z105" i="1"/>
  <c r="AA105" i="1" s="1"/>
  <c r="Z59" i="1"/>
  <c r="AA59" i="1" s="1"/>
  <c r="Z17" i="1"/>
  <c r="AA17" i="1" s="1"/>
  <c r="Z139" i="1"/>
  <c r="AA139" i="1" s="1"/>
  <c r="Z111" i="1"/>
  <c r="AA111" i="1" s="1"/>
  <c r="Z80" i="1"/>
  <c r="AA80" i="1" s="1"/>
  <c r="Z48" i="1"/>
  <c r="AA48" i="1" s="1"/>
  <c r="Z24" i="1"/>
  <c r="AA24" i="1" s="1"/>
  <c r="Z16" i="1"/>
  <c r="AA16" i="1" s="1"/>
  <c r="Z136" i="1"/>
  <c r="AA136" i="1" s="1"/>
  <c r="Z44" i="1"/>
  <c r="AA44" i="1" s="1"/>
  <c r="Z137" i="1"/>
  <c r="AA137" i="1" s="1"/>
  <c r="Z102" i="1"/>
  <c r="AA102" i="1" s="1"/>
  <c r="Z76" i="1"/>
  <c r="AA76" i="1" s="1"/>
  <c r="Z47" i="1"/>
  <c r="AA47" i="1" s="1"/>
  <c r="Z101" i="1"/>
  <c r="AA101" i="1" s="1"/>
  <c r="Z15" i="1"/>
  <c r="AA15" i="1" s="1"/>
  <c r="Z151" i="1"/>
  <c r="AA151" i="1" s="1"/>
  <c r="Z116" i="1"/>
  <c r="AA116" i="1" s="1"/>
  <c r="Z89" i="1"/>
  <c r="AA89" i="1" s="1"/>
  <c r="Z57" i="1"/>
  <c r="AA57" i="1" s="1"/>
  <c r="Z26" i="1"/>
  <c r="AA26" i="1" s="1"/>
  <c r="Z2" i="1"/>
  <c r="AA2" i="1" s="1"/>
  <c r="Z148" i="1"/>
  <c r="AA148" i="1" s="1"/>
  <c r="Z115" i="1"/>
  <c r="AA115" i="1" s="1"/>
  <c r="Z81" i="1"/>
  <c r="AA81" i="1" s="1"/>
  <c r="Z56" i="1"/>
  <c r="AA56" i="1" s="1"/>
  <c r="Z25" i="1"/>
  <c r="AA25" i="1" s="1"/>
  <c r="Z68" i="1"/>
  <c r="AA68" i="1" s="1"/>
  <c r="Z125" i="1"/>
  <c r="AA125" i="1" s="1"/>
  <c r="Z35" i="1"/>
  <c r="AA35" i="1" s="1"/>
  <c r="Z100" i="1"/>
  <c r="AA100" i="1" s="1"/>
  <c r="Z34" i="1"/>
  <c r="AA34" i="1" s="1"/>
  <c r="Z91" i="1"/>
  <c r="AA91" i="1" s="1"/>
  <c r="Z90" i="1"/>
  <c r="AA90" i="1" s="1"/>
  <c r="Z67" i="1"/>
  <c r="AA67" i="1" s="1"/>
  <c r="Z152" i="1"/>
  <c r="AA152" i="1" s="1"/>
  <c r="Z127" i="1"/>
  <c r="AA127" i="1" s="1"/>
  <c r="Z58" i="1"/>
  <c r="AA58" i="1" s="1"/>
  <c r="Z126" i="1"/>
  <c r="AA126" i="1" s="1"/>
  <c r="Z36" i="1"/>
  <c r="AA36" i="1" s="1"/>
  <c r="Z12" i="1"/>
  <c r="AA12" i="1" s="1"/>
  <c r="Z4" i="1"/>
  <c r="AA4" i="1" s="1"/>
  <c r="Z3" i="1"/>
  <c r="AA3" i="1" s="1"/>
  <c r="Z66" i="1"/>
  <c r="AA66" i="1" s="1"/>
  <c r="AD88" i="1"/>
  <c r="AB88" i="1"/>
  <c r="AC88" i="1" s="1"/>
  <c r="AD51" i="1"/>
  <c r="AB51" i="1"/>
  <c r="AC51" i="1" s="1"/>
  <c r="AD75" i="1"/>
  <c r="AB75" i="1"/>
  <c r="AC75" i="1" s="1"/>
  <c r="AD47" i="1"/>
  <c r="AB47" i="1"/>
  <c r="AC47" i="1" s="1"/>
  <c r="AD131" i="1"/>
  <c r="AB131" i="1"/>
  <c r="AC131" i="1" s="1"/>
  <c r="AD45" i="1"/>
  <c r="AB45" i="1"/>
  <c r="AC45" i="1" s="1"/>
  <c r="AD109" i="1"/>
  <c r="AB109" i="1"/>
  <c r="AC109" i="1" s="1"/>
  <c r="AD14" i="1"/>
  <c r="AB14" i="1"/>
  <c r="AC14" i="1" s="1"/>
  <c r="AD78" i="1"/>
  <c r="AB78" i="1"/>
  <c r="AC78" i="1" s="1"/>
  <c r="AD142" i="1"/>
  <c r="AB142" i="1"/>
  <c r="AC142" i="1" s="1"/>
  <c r="AD92" i="1"/>
  <c r="AB92" i="1"/>
  <c r="AC92" i="1" s="1"/>
  <c r="AD26" i="1"/>
  <c r="AB26" i="1"/>
  <c r="AC26" i="1" s="1"/>
  <c r="AD43" i="1"/>
  <c r="AB43" i="1"/>
  <c r="AC43" i="1" s="1"/>
  <c r="AD119" i="1"/>
  <c r="AB119" i="1"/>
  <c r="AC119" i="1" s="1"/>
  <c r="AD94" i="1"/>
  <c r="AB94" i="1"/>
  <c r="AC94" i="1" s="1"/>
  <c r="AD68" i="1"/>
  <c r="AB68" i="1"/>
  <c r="AC68" i="1" s="1"/>
  <c r="AD9" i="1"/>
  <c r="AB9" i="1"/>
  <c r="AC9" i="1" s="1"/>
  <c r="AD34" i="1"/>
  <c r="AB34" i="1"/>
  <c r="AC34" i="1" s="1"/>
  <c r="AD79" i="1"/>
  <c r="AB79" i="1"/>
  <c r="AC79" i="1" s="1"/>
  <c r="AD80" i="1"/>
  <c r="AB80" i="1"/>
  <c r="AC80" i="1" s="1"/>
  <c r="AD28" i="1"/>
  <c r="AB28" i="1"/>
  <c r="AC28" i="1" s="1"/>
  <c r="AD27" i="1"/>
  <c r="AB27" i="1"/>
  <c r="AC27" i="1" s="1"/>
  <c r="AD116" i="1"/>
  <c r="AB116" i="1"/>
  <c r="AC116" i="1" s="1"/>
  <c r="AD152" i="1"/>
  <c r="AB152" i="1"/>
  <c r="AC152" i="1" s="1"/>
  <c r="AD93" i="1"/>
  <c r="AB93" i="1"/>
  <c r="AC93" i="1" s="1"/>
  <c r="AD72" i="1"/>
  <c r="AB72" i="1"/>
  <c r="AC72" i="1" s="1"/>
  <c r="AD49" i="1"/>
  <c r="AB49" i="1"/>
  <c r="AC49" i="1" s="1"/>
  <c r="AD146" i="1"/>
  <c r="AB146" i="1"/>
  <c r="AC146" i="1" s="1"/>
  <c r="AD138" i="1"/>
  <c r="AB138" i="1"/>
  <c r="AC138" i="1" s="1"/>
  <c r="AD155" i="1"/>
  <c r="AB155" i="1"/>
  <c r="AC155" i="1" s="1"/>
  <c r="AD132" i="1"/>
  <c r="AB132" i="1"/>
  <c r="AC132" i="1" s="1"/>
  <c r="AD104" i="1"/>
  <c r="AB104" i="1"/>
  <c r="AC104" i="1" s="1"/>
  <c r="AD114" i="1"/>
  <c r="AB114" i="1"/>
  <c r="AC114" i="1" s="1"/>
  <c r="AD50" i="1"/>
  <c r="AB50" i="1"/>
  <c r="AC50" i="1" s="1"/>
  <c r="AD113" i="1"/>
  <c r="AB113" i="1"/>
  <c r="AC113" i="1" s="1"/>
  <c r="AD31" i="1"/>
  <c r="AB31" i="1"/>
  <c r="AC31" i="1" s="1"/>
  <c r="AD64" i="1"/>
  <c r="AB64" i="1"/>
  <c r="AC64" i="1" s="1"/>
  <c r="AD23" i="1"/>
  <c r="AB23" i="1"/>
  <c r="AC23" i="1" s="1"/>
  <c r="AD12" i="1"/>
  <c r="AB12" i="1"/>
  <c r="AC12" i="1" s="1"/>
  <c r="AD98" i="1"/>
  <c r="AB98" i="1"/>
  <c r="AC98" i="1" s="1"/>
  <c r="AD83" i="1"/>
  <c r="AB83" i="1"/>
  <c r="AC83" i="1" s="1"/>
  <c r="AD97" i="1"/>
  <c r="AB97" i="1"/>
  <c r="AC97" i="1" s="1"/>
  <c r="AD57" i="1"/>
  <c r="AB57" i="1"/>
  <c r="AC57" i="1" s="1"/>
  <c r="AD143" i="1"/>
  <c r="AB143" i="1"/>
  <c r="AC143" i="1" s="1"/>
  <c r="AD53" i="1"/>
  <c r="AB53" i="1"/>
  <c r="AC53" i="1" s="1"/>
  <c r="AD117" i="1"/>
  <c r="AB117" i="1"/>
  <c r="AC117" i="1" s="1"/>
  <c r="AD22" i="1"/>
  <c r="AB22" i="1"/>
  <c r="AC22" i="1" s="1"/>
  <c r="AD86" i="1"/>
  <c r="AB86" i="1"/>
  <c r="AC86" i="1" s="1"/>
  <c r="AD150" i="1"/>
  <c r="AB150" i="1"/>
  <c r="AC150" i="1" s="1"/>
  <c r="AD2" i="1" l="1"/>
  <c r="AB2" i="1"/>
  <c r="AC2" i="1" s="1"/>
</calcChain>
</file>

<file path=xl/sharedStrings.xml><?xml version="1.0" encoding="utf-8"?>
<sst xmlns="http://schemas.openxmlformats.org/spreadsheetml/2006/main" count="35" uniqueCount="35">
  <si>
    <t>Sample V (mL):</t>
  </si>
  <si>
    <t>Porosity:</t>
  </si>
  <si>
    <t>Pore V (mL):</t>
  </si>
  <si>
    <t>Confining T (C):</t>
  </si>
  <si>
    <t>Date and time</t>
  </si>
  <si>
    <t>Fractional DOY</t>
  </si>
  <si>
    <t>Sampling interval (hr)</t>
  </si>
  <si>
    <t>ΔV (mL)</t>
  </si>
  <si>
    <t>Cumulative V (mL)</t>
  </si>
  <si>
    <t>Room T (deg C)</t>
  </si>
  <si>
    <t>CH4 mol</t>
  </si>
  <si>
    <t>Cumulative CH4 mol</t>
  </si>
  <si>
    <t>Cumulative CH4 mmol</t>
  </si>
  <si>
    <t>Removal rate (mmol/hr)</t>
  </si>
  <si>
    <t>Cumulative free gas CH4 (mol)</t>
  </si>
  <si>
    <t>Cumulative hydrate CH4 (mol)</t>
  </si>
  <si>
    <t>Cumulative hydrate CH4 (mmol)</t>
  </si>
  <si>
    <t>Free gas in sample (mol)</t>
  </si>
  <si>
    <t>Gas V (mL)</t>
  </si>
  <si>
    <t>Hydrate in sample (mol)</t>
  </si>
  <si>
    <t>Hydrate mass (g)</t>
  </si>
  <si>
    <t>Hydrate V (mL)</t>
  </si>
  <si>
    <t>Water addition (g)</t>
  </si>
  <si>
    <t>Water addition (mL)</t>
  </si>
  <si>
    <t>Water volume</t>
  </si>
  <si>
    <t>Sw</t>
  </si>
  <si>
    <t>Sh</t>
  </si>
  <si>
    <t>Sg</t>
  </si>
  <si>
    <t>Methane solubility (mol/kg)</t>
  </si>
  <si>
    <t>Dissolved CH4 (mol)</t>
  </si>
  <si>
    <t>Inlet Pressure (psi)</t>
  </si>
  <si>
    <t>Outlet Pressure (MPa)</t>
  </si>
  <si>
    <t>Outlet Pressure (psi)</t>
  </si>
  <si>
    <t>Inlet Pressure (MPa)</t>
  </si>
  <si>
    <t>R (cm):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</si>
</sst>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\ h:mm:ss"/>
    <numFmt numFmtId="165" formatCode="0.000"/>
    <numFmt numFmtId="166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1" fillId="2" borderId="0" xfId="0" applyNumberFormat="1" applyFont="1" applyFill="1"/>
    <xf numFmtId="164" fontId="0" fillId="0" borderId="0" xfId="0" applyNumberFormat="1"/>
    <xf numFmtId="2" fontId="0" fillId="0" borderId="0" xfId="0" applyNumberFormat="1"/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  <xf numFmtId="0" fontId="0" fillId="2" borderId="0" xfId="0" applyFont="1" applyFill="1"/>
    <xf numFmtId="2" fontId="0" fillId="0" borderId="0" xfId="0" applyNumberFormat="1" applyFont="1"/>
    <xf numFmtId="166" fontId="0" fillId="0" borderId="0" xfId="0" applyNumberFormat="1" applyFont="1"/>
    <xf numFmtId="2" fontId="0" fillId="2" borderId="0" xfId="0" applyNumberFormat="1" applyFont="1" applyFill="1"/>
    <xf numFmtId="164" fontId="0" fillId="2" borderId="0" xfId="0" applyNumberFormat="1" applyFont="1" applyFill="1"/>
    <xf numFmtId="0" fontId="1" fillId="0" borderId="1" xfId="0" applyFont="1" applyBorder="1"/>
    <xf numFmtId="0" fontId="0" fillId="0" borderId="2" xfId="0" applyFont="1" applyBorder="1"/>
    <xf numFmtId="0" fontId="0" fillId="0" borderId="0" xfId="0" applyFont="1" applyBorder="1"/>
    <xf numFmtId="165" fontId="1" fillId="0" borderId="0" xfId="0" applyNumberFormat="1" applyFont="1"/>
    <xf numFmtId="0" fontId="1" fillId="2" borderId="0" xfId="0" applyFont="1" applyFill="1"/>
    <xf numFmtId="0" fontId="1" fillId="0" borderId="0" xfId="0" applyFont="1"/>
    <xf numFmtId="2" fontId="1" fillId="2" borderId="0" xfId="0" applyNumberFormat="1" applyFont="1" applyFill="1"/>
    <xf numFmtId="0" fontId="1" fillId="0" borderId="3" xfId="0" applyFont="1" applyBorder="1"/>
    <xf numFmtId="0" fontId="0" fillId="0" borderId="4" xfId="0" applyFont="1" applyBorder="1"/>
    <xf numFmtId="0" fontId="1" fillId="0" borderId="5" xfId="0" applyFont="1" applyBorder="1"/>
    <xf numFmtId="0" fontId="0" fillId="0" borderId="6" xfId="0" applyFont="1" applyBorder="1"/>
    <xf numFmtId="165" fontId="0" fillId="0" borderId="7" xfId="0" applyNumberFormat="1" applyFont="1" applyBorder="1"/>
    <xf numFmtId="0" fontId="0" fillId="2" borderId="7" xfId="0" applyFont="1" applyFill="1" applyBorder="1"/>
    <xf numFmtId="0" fontId="0" fillId="0" borderId="7" xfId="0" applyFont="1" applyBorder="1"/>
    <xf numFmtId="166" fontId="0" fillId="0" borderId="7" xfId="0" applyNumberFormat="1" applyFont="1" applyBorder="1"/>
    <xf numFmtId="164" fontId="0" fillId="0" borderId="7" xfId="0" applyNumberFormat="1" applyBorder="1"/>
    <xf numFmtId="2" fontId="0" fillId="0" borderId="7" xfId="0" applyNumberFormat="1" applyBorder="1"/>
    <xf numFmtId="165" fontId="0" fillId="0" borderId="0" xfId="0" applyNumberFormat="1" applyFont="1" applyBorder="1"/>
    <xf numFmtId="166" fontId="0" fillId="0" borderId="0" xfId="0" applyNumberFormat="1" applyFont="1" applyBorder="1"/>
    <xf numFmtId="0" fontId="0" fillId="2" borderId="0" xfId="0" applyFont="1" applyFill="1" applyBorder="1"/>
    <xf numFmtId="0" fontId="0" fillId="0" borderId="7" xfId="0" applyBorder="1"/>
    <xf numFmtId="166" fontId="0" fillId="0" borderId="0" xfId="0" applyNumberFormat="1"/>
    <xf numFmtId="166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35095151732051"/>
          <c:y val="1.7423325296329395E-2"/>
          <c:w val="0.84645966991623989"/>
          <c:h val="0.83273612211749759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Sheet1!$P$2:$P$1048576</c:f>
              <c:numCache>
                <c:formatCode>General</c:formatCode>
                <c:ptCount val="1048575"/>
                <c:pt idx="0">
                  <c:v>3.0928691501487342</c:v>
                </c:pt>
                <c:pt idx="1">
                  <c:v>6.183278872408744</c:v>
                </c:pt>
                <c:pt idx="2">
                  <c:v>9.003174337959452</c:v>
                </c:pt>
                <c:pt idx="3">
                  <c:v>11.689524996321428</c:v>
                </c:pt>
                <c:pt idx="4">
                  <c:v>14.109369981933327</c:v>
                </c:pt>
                <c:pt idx="5">
                  <c:v>16.664664891121291</c:v>
                </c:pt>
                <c:pt idx="6">
                  <c:v>19.619976746544378</c:v>
                </c:pt>
                <c:pt idx="7">
                  <c:v>22.037428370059828</c:v>
                </c:pt>
                <c:pt idx="8">
                  <c:v>24.725710850082564</c:v>
                </c:pt>
                <c:pt idx="9">
                  <c:v>27.011750751822049</c:v>
                </c:pt>
                <c:pt idx="10">
                  <c:v>29.432750290804893</c:v>
                </c:pt>
                <c:pt idx="11">
                  <c:v>32.119554849906613</c:v>
                </c:pt>
                <c:pt idx="12">
                  <c:v>34.53850352589032</c:v>
                </c:pt>
                <c:pt idx="13">
                  <c:v>36.959307361270994</c:v>
                </c:pt>
                <c:pt idx="14">
                  <c:v>39.380523127944215</c:v>
                </c:pt>
                <c:pt idx="15">
                  <c:v>41.532849774741592</c:v>
                </c:pt>
                <c:pt idx="16">
                  <c:v>44.759392796850335</c:v>
                </c:pt>
                <c:pt idx="17">
                  <c:v>46.237890256001094</c:v>
                </c:pt>
                <c:pt idx="18">
                  <c:v>48.388775992286533</c:v>
                </c:pt>
                <c:pt idx="19">
                  <c:v>50.672425901049643</c:v>
                </c:pt>
                <c:pt idx="20">
                  <c:v>52.821768338660078</c:v>
                </c:pt>
                <c:pt idx="21">
                  <c:v>54.970276032244115</c:v>
                </c:pt>
                <c:pt idx="22">
                  <c:v>57.12460620474107</c:v>
                </c:pt>
                <c:pt idx="23">
                  <c:v>59.410676694023316</c:v>
                </c:pt>
                <c:pt idx="24">
                  <c:v>61.427339336897731</c:v>
                </c:pt>
                <c:pt idx="25">
                  <c:v>63.44376666781362</c:v>
                </c:pt>
                <c:pt idx="26">
                  <c:v>65.45979832813866</c:v>
                </c:pt>
                <c:pt idx="27">
                  <c:v>67.340910604008826</c:v>
                </c:pt>
                <c:pt idx="28">
                  <c:v>69.489540012000461</c:v>
                </c:pt>
                <c:pt idx="29">
                  <c:v>71.370057891121562</c:v>
                </c:pt>
                <c:pt idx="30">
                  <c:v>73.384352215804014</c:v>
                </c:pt>
                <c:pt idx="31">
                  <c:v>75.400779805882152</c:v>
                </c:pt>
                <c:pt idx="32">
                  <c:v>77.014105139297243</c:v>
                </c:pt>
                <c:pt idx="33">
                  <c:v>78.762533767319553</c:v>
                </c:pt>
                <c:pt idx="34">
                  <c:v>80.780332185865433</c:v>
                </c:pt>
                <c:pt idx="35">
                  <c:v>82.797088351848075</c:v>
                </c:pt>
                <c:pt idx="36">
                  <c:v>84.543977096205964</c:v>
                </c:pt>
                <c:pt idx="37">
                  <c:v>86.156168595173696</c:v>
                </c:pt>
                <c:pt idx="38">
                  <c:v>88.036868486538069</c:v>
                </c:pt>
                <c:pt idx="39">
                  <c:v>89.782940239243118</c:v>
                </c:pt>
                <c:pt idx="40">
                  <c:v>91.260166256063712</c:v>
                </c:pt>
                <c:pt idx="41">
                  <c:v>93.005947255105923</c:v>
                </c:pt>
                <c:pt idx="42">
                  <c:v>94.886566734974124</c:v>
                </c:pt>
                <c:pt idx="43">
                  <c:v>96.363846316907527</c:v>
                </c:pt>
                <c:pt idx="44">
                  <c:v>97.975092158670208</c:v>
                </c:pt>
                <c:pt idx="45">
                  <c:v>99.72052040109925</c:v>
                </c:pt>
                <c:pt idx="46">
                  <c:v>101.06323413928693</c:v>
                </c:pt>
                <c:pt idx="47">
                  <c:v>102.54011673744024</c:v>
                </c:pt>
                <c:pt idx="48">
                  <c:v>104.28493890471476</c:v>
                </c:pt>
                <c:pt idx="49">
                  <c:v>105.76162510510763</c:v>
                </c:pt>
                <c:pt idx="50">
                  <c:v>107.37411364271391</c:v>
                </c:pt>
                <c:pt idx="51">
                  <c:v>108.85174323403893</c:v>
                </c:pt>
                <c:pt idx="52">
                  <c:v>110.46338686039013</c:v>
                </c:pt>
                <c:pt idx="53">
                  <c:v>111.8058473954226</c:v>
                </c:pt>
                <c:pt idx="54">
                  <c:v>113.14991851199377</c:v>
                </c:pt>
                <c:pt idx="55">
                  <c:v>114.49478398564372</c:v>
                </c:pt>
                <c:pt idx="56">
                  <c:v>115.97395936989606</c:v>
                </c:pt>
                <c:pt idx="57">
                  <c:v>117.31983354210094</c:v>
                </c:pt>
                <c:pt idx="58">
                  <c:v>118.66570458774554</c:v>
                </c:pt>
                <c:pt idx="59">
                  <c:v>120.01106124464798</c:v>
                </c:pt>
                <c:pt idx="60">
                  <c:v>121.35588968082922</c:v>
                </c:pt>
                <c:pt idx="61">
                  <c:v>122.69992188624482</c:v>
                </c:pt>
                <c:pt idx="62">
                  <c:v>124.04342278499155</c:v>
                </c:pt>
                <c:pt idx="63">
                  <c:v>125.38634285195468</c:v>
                </c:pt>
                <c:pt idx="64">
                  <c:v>126.46069880036865</c:v>
                </c:pt>
                <c:pt idx="65">
                  <c:v>127.66886241771064</c:v>
                </c:pt>
                <c:pt idx="66">
                  <c:v>128.74274804731945</c:v>
                </c:pt>
                <c:pt idx="67">
                  <c:v>130.08501402406617</c:v>
                </c:pt>
                <c:pt idx="68">
                  <c:v>131.43050671988479</c:v>
                </c:pt>
                <c:pt idx="69">
                  <c:v>132.64077498972088</c:v>
                </c:pt>
                <c:pt idx="70">
                  <c:v>133.71637941220712</c:v>
                </c:pt>
                <c:pt idx="71">
                  <c:v>134.79173117509765</c:v>
                </c:pt>
                <c:pt idx="72">
                  <c:v>136.00107867420832</c:v>
                </c:pt>
                <c:pt idx="73">
                  <c:v>136.94137491634518</c:v>
                </c:pt>
                <c:pt idx="74">
                  <c:v>138.01595191693175</c:v>
                </c:pt>
                <c:pt idx="75">
                  <c:v>139.09056955404256</c:v>
                </c:pt>
                <c:pt idx="76">
                  <c:v>140.16532704760806</c:v>
                </c:pt>
                <c:pt idx="77">
                  <c:v>141.24123472984695</c:v>
                </c:pt>
                <c:pt idx="78">
                  <c:v>142.1825224794535</c:v>
                </c:pt>
                <c:pt idx="79">
                  <c:v>143.39290398970311</c:v>
                </c:pt>
                <c:pt idx="80">
                  <c:v>144.19947242846646</c:v>
                </c:pt>
                <c:pt idx="81">
                  <c:v>145.14000605853917</c:v>
                </c:pt>
                <c:pt idx="82">
                  <c:v>146.21486428567152</c:v>
                </c:pt>
                <c:pt idx="83">
                  <c:v>147.2896122937442</c:v>
                </c:pt>
                <c:pt idx="84">
                  <c:v>148.2307478316622</c:v>
                </c:pt>
                <c:pt idx="85">
                  <c:v>149.17226983718271</c:v>
                </c:pt>
                <c:pt idx="86">
                  <c:v>150.1134008920767</c:v>
                </c:pt>
                <c:pt idx="87">
                  <c:v>151.05409693531359</c:v>
                </c:pt>
                <c:pt idx="88">
                  <c:v>151.9944114403024</c:v>
                </c:pt>
                <c:pt idx="89">
                  <c:v>152.93635386472334</c:v>
                </c:pt>
                <c:pt idx="90">
                  <c:v>153.87882848252957</c:v>
                </c:pt>
                <c:pt idx="91">
                  <c:v>154.68523242517657</c:v>
                </c:pt>
                <c:pt idx="92">
                  <c:v>155.49197043715671</c:v>
                </c:pt>
                <c:pt idx="93">
                  <c:v>156.83692688300735</c:v>
                </c:pt>
                <c:pt idx="94">
                  <c:v>157.91379551329223</c:v>
                </c:pt>
                <c:pt idx="95">
                  <c:v>159.1239990593632</c:v>
                </c:pt>
                <c:pt idx="96">
                  <c:v>160.19992686768617</c:v>
                </c:pt>
                <c:pt idx="97">
                  <c:v>161.14108125164671</c:v>
                </c:pt>
                <c:pt idx="98">
                  <c:v>162.08189823925284</c:v>
                </c:pt>
                <c:pt idx="99">
                  <c:v>163.02348979093938</c:v>
                </c:pt>
                <c:pt idx="100">
                  <c:v>163.96463107151067</c:v>
                </c:pt>
                <c:pt idx="101">
                  <c:v>165.04012933885954</c:v>
                </c:pt>
                <c:pt idx="102">
                  <c:v>165.98155811957301</c:v>
                </c:pt>
                <c:pt idx="103">
                  <c:v>167.0573164122622</c:v>
                </c:pt>
                <c:pt idx="104">
                  <c:v>168.13315476250986</c:v>
                </c:pt>
                <c:pt idx="105">
                  <c:v>169.07402335452139</c:v>
                </c:pt>
                <c:pt idx="106">
                  <c:v>170.14981589882515</c:v>
                </c:pt>
                <c:pt idx="107">
                  <c:v>171.22491985471964</c:v>
                </c:pt>
                <c:pt idx="108">
                  <c:v>172.30031363510687</c:v>
                </c:pt>
                <c:pt idx="109">
                  <c:v>173.37527273732903</c:v>
                </c:pt>
                <c:pt idx="110">
                  <c:v>174.4504129127416</c:v>
                </c:pt>
                <c:pt idx="111">
                  <c:v>175.52537201496378</c:v>
                </c:pt>
                <c:pt idx="112">
                  <c:v>176.60130963765928</c:v>
                </c:pt>
                <c:pt idx="113">
                  <c:v>177.67673965709554</c:v>
                </c:pt>
                <c:pt idx="114">
                  <c:v>178.75216967653182</c:v>
                </c:pt>
                <c:pt idx="115">
                  <c:v>179.82799848676547</c:v>
                </c:pt>
                <c:pt idx="116">
                  <c:v>180.90350099162754</c:v>
                </c:pt>
                <c:pt idx="117">
                  <c:v>181.9790397428668</c:v>
                </c:pt>
                <c:pt idx="118">
                  <c:v>183.0547235040496</c:v>
                </c:pt>
                <c:pt idx="119">
                  <c:v>184.13011728443684</c:v>
                </c:pt>
                <c:pt idx="120">
                  <c:v>185.20489537445036</c:v>
                </c:pt>
                <c:pt idx="121">
                  <c:v>186.28057913563316</c:v>
                </c:pt>
                <c:pt idx="122">
                  <c:v>187.35673444929941</c:v>
                </c:pt>
                <c:pt idx="123">
                  <c:v>193.80648906263241</c:v>
                </c:pt>
                <c:pt idx="124">
                  <c:v>199.98625495823208</c:v>
                </c:pt>
                <c:pt idx="125">
                  <c:v>206.30568405029058</c:v>
                </c:pt>
                <c:pt idx="126">
                  <c:v>212.61490576622026</c:v>
                </c:pt>
                <c:pt idx="127">
                  <c:v>218.66930021059093</c:v>
                </c:pt>
                <c:pt idx="128">
                  <c:v>224.99022063848804</c:v>
                </c:pt>
                <c:pt idx="129">
                  <c:v>231.17519379241764</c:v>
                </c:pt>
                <c:pt idx="130">
                  <c:v>237.22550708111297</c:v>
                </c:pt>
                <c:pt idx="131">
                  <c:v>243.28848989912129</c:v>
                </c:pt>
                <c:pt idx="132">
                  <c:v>249.34125122070708</c:v>
                </c:pt>
                <c:pt idx="133">
                  <c:v>255.12753723247627</c:v>
                </c:pt>
                <c:pt idx="134">
                  <c:v>260.91577576188064</c:v>
                </c:pt>
                <c:pt idx="135">
                  <c:v>266.16132537263996</c:v>
                </c:pt>
                <c:pt idx="136">
                  <c:v>270.99896723144457</c:v>
                </c:pt>
                <c:pt idx="137">
                  <c:v>275.56723566404071</c:v>
                </c:pt>
                <c:pt idx="138">
                  <c:v>279.33517691332219</c:v>
                </c:pt>
                <c:pt idx="139">
                  <c:v>282.97149282032268</c:v>
                </c:pt>
                <c:pt idx="140">
                  <c:v>286.33504528941751</c:v>
                </c:pt>
                <c:pt idx="141">
                  <c:v>289.42836595466707</c:v>
                </c:pt>
                <c:pt idx="142">
                  <c:v>292.3866957269189</c:v>
                </c:pt>
                <c:pt idx="143">
                  <c:v>295.21008010207561</c:v>
                </c:pt>
                <c:pt idx="144">
                  <c:v>297.90128514042578</c:v>
                </c:pt>
                <c:pt idx="145">
                  <c:v>300.59249017877596</c:v>
                </c:pt>
                <c:pt idx="146">
                  <c:v>302.6118475770345</c:v>
                </c:pt>
                <c:pt idx="147">
                  <c:v>305.30414239268305</c:v>
                </c:pt>
                <c:pt idx="148">
                  <c:v>307.18893957120724</c:v>
                </c:pt>
                <c:pt idx="149">
                  <c:v>312.08038644606455</c:v>
                </c:pt>
                <c:pt idx="150">
                  <c:v>320.69398585949818</c:v>
                </c:pt>
                <c:pt idx="151">
                  <c:v>327.01895774939749</c:v>
                </c:pt>
                <c:pt idx="152">
                  <c:v>330.3813761819215</c:v>
                </c:pt>
                <c:pt idx="153">
                  <c:v>337.10326683730926</c:v>
                </c:pt>
                <c:pt idx="154">
                  <c:v>340.46206148599111</c:v>
                </c:pt>
                <c:pt idx="155">
                  <c:v>342.34355679296311</c:v>
                </c:pt>
              </c:numCache>
            </c:numRef>
          </c:xVal>
          <c:yVal>
            <c:numRef>
              <c:f>Sheet1!$I$2:$I$1048576</c:f>
              <c:numCache>
                <c:formatCode>0.00</c:formatCode>
                <c:ptCount val="1048575"/>
                <c:pt idx="0">
                  <c:v>1224.1034883699999</c:v>
                </c:pt>
                <c:pt idx="1">
                  <c:v>1209.5290963299999</c:v>
                </c:pt>
                <c:pt idx="2">
                  <c:v>1195.4276222999999</c:v>
                </c:pt>
                <c:pt idx="3">
                  <c:v>1181.44050627</c:v>
                </c:pt>
                <c:pt idx="4">
                  <c:v>1168.2789121200001</c:v>
                </c:pt>
                <c:pt idx="5">
                  <c:v>1155.19683252</c:v>
                </c:pt>
                <c:pt idx="6">
                  <c:v>1142.22881312</c:v>
                </c:pt>
                <c:pt idx="7">
                  <c:v>1129.4268212899999</c:v>
                </c:pt>
                <c:pt idx="8">
                  <c:v>1116.6799238200001</c:v>
                </c:pt>
                <c:pt idx="9">
                  <c:v>1104.2889060800001</c:v>
                </c:pt>
                <c:pt idx="10">
                  <c:v>1092.0989082799999</c:v>
                </c:pt>
                <c:pt idx="11">
                  <c:v>1079.73171514</c:v>
                </c:pt>
                <c:pt idx="12">
                  <c:v>1067.8328239800001</c:v>
                </c:pt>
                <c:pt idx="13">
                  <c:v>1055.6450597400001</c:v>
                </c:pt>
                <c:pt idx="14">
                  <c:v>1043.89656128</c:v>
                </c:pt>
                <c:pt idx="15">
                  <c:v>1032.2939884</c:v>
                </c:pt>
                <c:pt idx="16">
                  <c:v>1020.32436802</c:v>
                </c:pt>
                <c:pt idx="17">
                  <c:v>1008.98237654</c:v>
                </c:pt>
                <c:pt idx="18">
                  <c:v>997.30684086999997</c:v>
                </c:pt>
                <c:pt idx="19">
                  <c:v>986.09141750000003</c:v>
                </c:pt>
                <c:pt idx="20">
                  <c:v>974.94448981000005</c:v>
                </c:pt>
                <c:pt idx="21">
                  <c:v>963.71640963000004</c:v>
                </c:pt>
                <c:pt idx="22">
                  <c:v>952.76677929000004</c:v>
                </c:pt>
                <c:pt idx="23">
                  <c:v>941.95637385999999</c:v>
                </c:pt>
                <c:pt idx="24">
                  <c:v>931.16607042999999</c:v>
                </c:pt>
                <c:pt idx="25">
                  <c:v>920.36608825999997</c:v>
                </c:pt>
                <c:pt idx="26">
                  <c:v>909.69490774999997</c:v>
                </c:pt>
                <c:pt idx="27">
                  <c:v>899.21209037000006</c:v>
                </c:pt>
                <c:pt idx="28">
                  <c:v>888.85062946000005</c:v>
                </c:pt>
                <c:pt idx="29">
                  <c:v>878.39387022000005</c:v>
                </c:pt>
                <c:pt idx="30">
                  <c:v>868.31979336999996</c:v>
                </c:pt>
                <c:pt idx="31">
                  <c:v>858.40727699000001</c:v>
                </c:pt>
                <c:pt idx="32">
                  <c:v>848.21556625999995</c:v>
                </c:pt>
                <c:pt idx="33">
                  <c:v>838.73040336999998</c:v>
                </c:pt>
                <c:pt idx="34">
                  <c:v>828.83277736000002</c:v>
                </c:pt>
                <c:pt idx="35">
                  <c:v>819.14436097999999</c:v>
                </c:pt>
                <c:pt idx="36">
                  <c:v>809.41797416999998</c:v>
                </c:pt>
                <c:pt idx="37">
                  <c:v>799.80475414</c:v>
                </c:pt>
                <c:pt idx="38">
                  <c:v>790.54220221000003</c:v>
                </c:pt>
                <c:pt idx="39">
                  <c:v>781.08533102000001</c:v>
                </c:pt>
                <c:pt idx="40">
                  <c:v>772.10048442000004</c:v>
                </c:pt>
                <c:pt idx="41">
                  <c:v>762.72923283</c:v>
                </c:pt>
                <c:pt idx="42">
                  <c:v>753.85308588999999</c:v>
                </c:pt>
                <c:pt idx="43">
                  <c:v>744.92333364000001</c:v>
                </c:pt>
                <c:pt idx="44">
                  <c:v>735.88860431000001</c:v>
                </c:pt>
                <c:pt idx="45">
                  <c:v>727.14051452000001</c:v>
                </c:pt>
                <c:pt idx="46">
                  <c:v>718.74458188000006</c:v>
                </c:pt>
                <c:pt idx="47">
                  <c:v>710.12008212000001</c:v>
                </c:pt>
                <c:pt idx="48">
                  <c:v>701.60577106999995</c:v>
                </c:pt>
                <c:pt idx="49">
                  <c:v>693.13166401000001</c:v>
                </c:pt>
                <c:pt idx="50">
                  <c:v>684.62033102999999</c:v>
                </c:pt>
                <c:pt idx="51">
                  <c:v>676.44775387000004</c:v>
                </c:pt>
                <c:pt idx="52">
                  <c:v>668.24614050000002</c:v>
                </c:pt>
                <c:pt idx="53">
                  <c:v>660.11376732999997</c:v>
                </c:pt>
                <c:pt idx="54">
                  <c:v>652.33355129999995</c:v>
                </c:pt>
                <c:pt idx="55">
                  <c:v>644.26744025999994</c:v>
                </c:pt>
                <c:pt idx="56">
                  <c:v>636.26610230000006</c:v>
                </c:pt>
                <c:pt idx="57">
                  <c:v>628.91696235999996</c:v>
                </c:pt>
                <c:pt idx="58">
                  <c:v>621.05931642999997</c:v>
                </c:pt>
                <c:pt idx="59">
                  <c:v>613.70868744999996</c:v>
                </c:pt>
                <c:pt idx="60">
                  <c:v>606.17118438</c:v>
                </c:pt>
                <c:pt idx="61">
                  <c:v>599.01338564000002</c:v>
                </c:pt>
                <c:pt idx="62">
                  <c:v>591.47141546</c:v>
                </c:pt>
                <c:pt idx="63">
                  <c:v>584.27490177000004</c:v>
                </c:pt>
                <c:pt idx="64">
                  <c:v>577.12529272999996</c:v>
                </c:pt>
                <c:pt idx="65">
                  <c:v>569.79253218999997</c:v>
                </c:pt>
                <c:pt idx="66">
                  <c:v>562.93775238000001</c:v>
                </c:pt>
                <c:pt idx="67">
                  <c:v>555.94449218</c:v>
                </c:pt>
                <c:pt idx="68">
                  <c:v>549.48802965000004</c:v>
                </c:pt>
                <c:pt idx="69">
                  <c:v>542.54167410000002</c:v>
                </c:pt>
                <c:pt idx="70">
                  <c:v>535.85738898</c:v>
                </c:pt>
                <c:pt idx="71">
                  <c:v>529.30041648999998</c:v>
                </c:pt>
                <c:pt idx="72">
                  <c:v>522.67643735000001</c:v>
                </c:pt>
                <c:pt idx="73">
                  <c:v>516.35175456000002</c:v>
                </c:pt>
                <c:pt idx="74">
                  <c:v>509.90794885000003</c:v>
                </c:pt>
                <c:pt idx="75">
                  <c:v>503.88330693</c:v>
                </c:pt>
                <c:pt idx="76">
                  <c:v>497.46630386999999</c:v>
                </c:pt>
                <c:pt idx="77">
                  <c:v>491.54514999000003</c:v>
                </c:pt>
                <c:pt idx="78">
                  <c:v>485.63144129</c:v>
                </c:pt>
                <c:pt idx="79">
                  <c:v>479.47650866999999</c:v>
                </c:pt>
                <c:pt idx="80">
                  <c:v>473.44814416000003</c:v>
                </c:pt>
                <c:pt idx="81">
                  <c:v>467.83670988</c:v>
                </c:pt>
                <c:pt idx="82">
                  <c:v>461.78824337999998</c:v>
                </c:pt>
                <c:pt idx="83">
                  <c:v>456.44334664000002</c:v>
                </c:pt>
                <c:pt idx="84">
                  <c:v>450.80957682000002</c:v>
                </c:pt>
                <c:pt idx="85">
                  <c:v>445.53764288000002</c:v>
                </c:pt>
                <c:pt idx="86">
                  <c:v>440.06245545000002</c:v>
                </c:pt>
                <c:pt idx="87">
                  <c:v>434.21500887000002</c:v>
                </c:pt>
                <c:pt idx="88">
                  <c:v>428.92892909</c:v>
                </c:pt>
                <c:pt idx="89">
                  <c:v>423.70836691</c:v>
                </c:pt>
                <c:pt idx="90">
                  <c:v>418.38282765000002</c:v>
                </c:pt>
                <c:pt idx="91">
                  <c:v>413.38785451000001</c:v>
                </c:pt>
                <c:pt idx="92">
                  <c:v>408.70185644999998</c:v>
                </c:pt>
                <c:pt idx="93" formatCode="General">
                  <c:v>442.09677198999998</c:v>
                </c:pt>
                <c:pt idx="94" formatCode="General">
                  <c:v>440.91473406</c:v>
                </c:pt>
                <c:pt idx="95" formatCode="General">
                  <c:v>439.85657132</c:v>
                </c:pt>
                <c:pt idx="96" formatCode="General">
                  <c:v>438.80661716999998</c:v>
                </c:pt>
                <c:pt idx="97" formatCode="General">
                  <c:v>437.57458142000002</c:v>
                </c:pt>
                <c:pt idx="98" formatCode="General">
                  <c:v>436.44776495999997</c:v>
                </c:pt>
                <c:pt idx="99" formatCode="General">
                  <c:v>435.64108377000002</c:v>
                </c:pt>
                <c:pt idx="100" formatCode="General">
                  <c:v>434.74515274999999</c:v>
                </c:pt>
                <c:pt idx="101" formatCode="General">
                  <c:v>434.19711697999998</c:v>
                </c:pt>
                <c:pt idx="102">
                  <c:v>433.51132603000002</c:v>
                </c:pt>
                <c:pt idx="103">
                  <c:v>433.20611547999999</c:v>
                </c:pt>
                <c:pt idx="104">
                  <c:v>433.52251956999999</c:v>
                </c:pt>
                <c:pt idx="105">
                  <c:v>431.61439395000002</c:v>
                </c:pt>
                <c:pt idx="106">
                  <c:v>430.93</c:v>
                </c:pt>
                <c:pt idx="107">
                  <c:v>430.38</c:v>
                </c:pt>
                <c:pt idx="108">
                  <c:v>442.26</c:v>
                </c:pt>
                <c:pt idx="109">
                  <c:v>442.31</c:v>
                </c:pt>
                <c:pt idx="110">
                  <c:v>441.28</c:v>
                </c:pt>
                <c:pt idx="111">
                  <c:v>440.75</c:v>
                </c:pt>
                <c:pt idx="112">
                  <c:v>439.75</c:v>
                </c:pt>
                <c:pt idx="113">
                  <c:v>438.91</c:v>
                </c:pt>
                <c:pt idx="114">
                  <c:v>438.58</c:v>
                </c:pt>
                <c:pt idx="115">
                  <c:v>438.03</c:v>
                </c:pt>
                <c:pt idx="116">
                  <c:v>437.32</c:v>
                </c:pt>
                <c:pt idx="117">
                  <c:v>439.27</c:v>
                </c:pt>
                <c:pt idx="118">
                  <c:v>438.13</c:v>
                </c:pt>
                <c:pt idx="119">
                  <c:v>437.28</c:v>
                </c:pt>
                <c:pt idx="120">
                  <c:v>436.7</c:v>
                </c:pt>
                <c:pt idx="121">
                  <c:v>436.14</c:v>
                </c:pt>
                <c:pt idx="122">
                  <c:v>435.7</c:v>
                </c:pt>
                <c:pt idx="123">
                  <c:v>435.31</c:v>
                </c:pt>
                <c:pt idx="124">
                  <c:v>430.11</c:v>
                </c:pt>
                <c:pt idx="125">
                  <c:v>426.44</c:v>
                </c:pt>
                <c:pt idx="126">
                  <c:v>424.91</c:v>
                </c:pt>
                <c:pt idx="127">
                  <c:v>422.89</c:v>
                </c:pt>
                <c:pt idx="128">
                  <c:v>419.75</c:v>
                </c:pt>
                <c:pt idx="129">
                  <c:v>416.86</c:v>
                </c:pt>
                <c:pt idx="130">
                  <c:v>424.75</c:v>
                </c:pt>
                <c:pt idx="131">
                  <c:v>415.63</c:v>
                </c:pt>
                <c:pt idx="132">
                  <c:v>403.89</c:v>
                </c:pt>
                <c:pt idx="133">
                  <c:v>389.89</c:v>
                </c:pt>
                <c:pt idx="134">
                  <c:v>374.64</c:v>
                </c:pt>
                <c:pt idx="135">
                  <c:v>353.13</c:v>
                </c:pt>
                <c:pt idx="136">
                  <c:v>339.64</c:v>
                </c:pt>
                <c:pt idx="137">
                  <c:v>319.48</c:v>
                </c:pt>
                <c:pt idx="138">
                  <c:v>295.73</c:v>
                </c:pt>
                <c:pt idx="139">
                  <c:v>278.61</c:v>
                </c:pt>
                <c:pt idx="140">
                  <c:v>244.24</c:v>
                </c:pt>
                <c:pt idx="141">
                  <c:v>230.02</c:v>
                </c:pt>
                <c:pt idx="142">
                  <c:v>216.61</c:v>
                </c:pt>
                <c:pt idx="143">
                  <c:v>203.81</c:v>
                </c:pt>
                <c:pt idx="144">
                  <c:v>189.91</c:v>
                </c:pt>
                <c:pt idx="145">
                  <c:v>178.33</c:v>
                </c:pt>
                <c:pt idx="146">
                  <c:v>167.7</c:v>
                </c:pt>
                <c:pt idx="147">
                  <c:v>157.83000000000001</c:v>
                </c:pt>
                <c:pt idx="148">
                  <c:v>148.38999999999999</c:v>
                </c:pt>
                <c:pt idx="149">
                  <c:v>139.52000000000001</c:v>
                </c:pt>
                <c:pt idx="150">
                  <c:v>105.51</c:v>
                </c:pt>
                <c:pt idx="151">
                  <c:v>66.7</c:v>
                </c:pt>
                <c:pt idx="152">
                  <c:v>38.880000000000003</c:v>
                </c:pt>
                <c:pt idx="153">
                  <c:v>27.67</c:v>
                </c:pt>
                <c:pt idx="154">
                  <c:v>4.7300000000000004</c:v>
                </c:pt>
                <c:pt idx="155">
                  <c:v>-4.17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D2-4D62-80B2-273CACA9E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258832"/>
        <c:axId val="200188640"/>
      </c:scatterChart>
      <c:valAx>
        <c:axId val="285258832"/>
        <c:scaling>
          <c:orientation val="minMax"/>
          <c:max val="4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Cumulative</a:t>
                </a:r>
                <a:r>
                  <a:rPr lang="en-US" sz="1100" b="1" baseline="0"/>
                  <a:t> CH</a:t>
                </a:r>
                <a:r>
                  <a:rPr lang="en-US" sz="1100" b="1" baseline="-25000"/>
                  <a:t>4</a:t>
                </a:r>
                <a:r>
                  <a:rPr lang="en-US" sz="1100" b="1" baseline="0"/>
                  <a:t> (mmol)</a:t>
                </a:r>
                <a:endParaRPr lang="en-US" sz="1100" b="1"/>
              </a:p>
            </c:rich>
          </c:tx>
          <c:layout>
            <c:manualLayout>
              <c:xMode val="edge"/>
              <c:yMode val="edge"/>
              <c:x val="0.47424577987294897"/>
              <c:y val="0.93007222062980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188640"/>
        <c:crosses val="autoZero"/>
        <c:crossBetween val="midCat"/>
      </c:valAx>
      <c:valAx>
        <c:axId val="200188640"/>
        <c:scaling>
          <c:orientation val="minMax"/>
          <c:max val="13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Inlet</a:t>
                </a:r>
                <a:r>
                  <a:rPr lang="en-US" sz="1200" b="1" baseline="0"/>
                  <a:t> Pressure (psi) </a:t>
                </a:r>
                <a:endParaRPr lang="en-US" sz="1200" b="1"/>
              </a:p>
            </c:rich>
          </c:tx>
          <c:layout>
            <c:manualLayout>
              <c:xMode val="edge"/>
              <c:yMode val="edge"/>
              <c:x val="1.1498313103190686E-2"/>
              <c:y val="0.27281503088345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258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u="sng">
                <a:solidFill>
                  <a:sysClr val="windowText" lastClr="000000"/>
                </a:solidFill>
              </a:rPr>
              <a:t>HDT0007</a:t>
            </a:r>
            <a:r>
              <a:rPr lang="en-US" u="sng" baseline="0">
                <a:solidFill>
                  <a:sysClr val="windowText" lastClr="000000"/>
                </a:solidFill>
              </a:rPr>
              <a:t> (HVT0022) Fresh water depressurization</a:t>
            </a:r>
            <a:endParaRPr lang="en-US" u="sng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9841842697424614"/>
          <c:y val="4.4066732531588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99972208257163"/>
          <c:y val="2.1519370046974445E-2"/>
          <c:w val="0.84645966991623989"/>
          <c:h val="0.83273612211749759"/>
        </c:manualLayout>
      </c:layout>
      <c:scatterChart>
        <c:scatterStyle val="lineMarker"/>
        <c:varyColors val="0"/>
        <c:ser>
          <c:idx val="0"/>
          <c:order val="0"/>
          <c:tx>
            <c:v>Free gas release</c:v>
          </c:tx>
          <c:spPr>
            <a:ln w="952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triang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Sheet1!$P$2:$P$94</c:f>
              <c:numCache>
                <c:formatCode>General</c:formatCode>
                <c:ptCount val="93"/>
                <c:pt idx="0">
                  <c:v>3.0928691501487342</c:v>
                </c:pt>
                <c:pt idx="1">
                  <c:v>6.183278872408744</c:v>
                </c:pt>
                <c:pt idx="2">
                  <c:v>9.003174337959452</c:v>
                </c:pt>
                <c:pt idx="3">
                  <c:v>11.689524996321428</c:v>
                </c:pt>
                <c:pt idx="4">
                  <c:v>14.109369981933327</c:v>
                </c:pt>
                <c:pt idx="5">
                  <c:v>16.664664891121291</c:v>
                </c:pt>
                <c:pt idx="6">
                  <c:v>19.619976746544378</c:v>
                </c:pt>
                <c:pt idx="7">
                  <c:v>22.037428370059828</c:v>
                </c:pt>
                <c:pt idx="8">
                  <c:v>24.725710850082564</c:v>
                </c:pt>
                <c:pt idx="9">
                  <c:v>27.011750751822049</c:v>
                </c:pt>
                <c:pt idx="10">
                  <c:v>29.432750290804893</c:v>
                </c:pt>
                <c:pt idx="11">
                  <c:v>32.119554849906613</c:v>
                </c:pt>
                <c:pt idx="12">
                  <c:v>34.53850352589032</c:v>
                </c:pt>
                <c:pt idx="13">
                  <c:v>36.959307361270994</c:v>
                </c:pt>
                <c:pt idx="14">
                  <c:v>39.380523127944215</c:v>
                </c:pt>
                <c:pt idx="15">
                  <c:v>41.532849774741592</c:v>
                </c:pt>
                <c:pt idx="16">
                  <c:v>44.759392796850335</c:v>
                </c:pt>
                <c:pt idx="17">
                  <c:v>46.237890256001094</c:v>
                </c:pt>
                <c:pt idx="18">
                  <c:v>48.388775992286533</c:v>
                </c:pt>
                <c:pt idx="19">
                  <c:v>50.672425901049643</c:v>
                </c:pt>
                <c:pt idx="20">
                  <c:v>52.821768338660078</c:v>
                </c:pt>
                <c:pt idx="21">
                  <c:v>54.970276032244115</c:v>
                </c:pt>
                <c:pt idx="22">
                  <c:v>57.12460620474107</c:v>
                </c:pt>
                <c:pt idx="23">
                  <c:v>59.410676694023316</c:v>
                </c:pt>
                <c:pt idx="24">
                  <c:v>61.427339336897731</c:v>
                </c:pt>
                <c:pt idx="25">
                  <c:v>63.44376666781362</c:v>
                </c:pt>
                <c:pt idx="26">
                  <c:v>65.45979832813866</c:v>
                </c:pt>
                <c:pt idx="27">
                  <c:v>67.340910604008826</c:v>
                </c:pt>
                <c:pt idx="28">
                  <c:v>69.489540012000461</c:v>
                </c:pt>
                <c:pt idx="29">
                  <c:v>71.370057891121562</c:v>
                </c:pt>
                <c:pt idx="30">
                  <c:v>73.384352215804014</c:v>
                </c:pt>
                <c:pt idx="31">
                  <c:v>75.400779805882152</c:v>
                </c:pt>
                <c:pt idx="32">
                  <c:v>77.014105139297243</c:v>
                </c:pt>
                <c:pt idx="33">
                  <c:v>78.762533767319553</c:v>
                </c:pt>
                <c:pt idx="34">
                  <c:v>80.780332185865433</c:v>
                </c:pt>
                <c:pt idx="35">
                  <c:v>82.797088351848075</c:v>
                </c:pt>
                <c:pt idx="36">
                  <c:v>84.543977096205964</c:v>
                </c:pt>
                <c:pt idx="37">
                  <c:v>86.156168595173696</c:v>
                </c:pt>
                <c:pt idx="38">
                  <c:v>88.036868486538069</c:v>
                </c:pt>
                <c:pt idx="39">
                  <c:v>89.782940239243118</c:v>
                </c:pt>
                <c:pt idx="40">
                  <c:v>91.260166256063712</c:v>
                </c:pt>
                <c:pt idx="41">
                  <c:v>93.005947255105923</c:v>
                </c:pt>
                <c:pt idx="42">
                  <c:v>94.886566734974124</c:v>
                </c:pt>
                <c:pt idx="43">
                  <c:v>96.363846316907527</c:v>
                </c:pt>
                <c:pt idx="44">
                  <c:v>97.975092158670208</c:v>
                </c:pt>
                <c:pt idx="45">
                  <c:v>99.72052040109925</c:v>
                </c:pt>
                <c:pt idx="46">
                  <c:v>101.06323413928693</c:v>
                </c:pt>
                <c:pt idx="47">
                  <c:v>102.54011673744024</c:v>
                </c:pt>
                <c:pt idx="48">
                  <c:v>104.28493890471476</c:v>
                </c:pt>
                <c:pt idx="49">
                  <c:v>105.76162510510763</c:v>
                </c:pt>
                <c:pt idx="50">
                  <c:v>107.37411364271391</c:v>
                </c:pt>
                <c:pt idx="51">
                  <c:v>108.85174323403893</c:v>
                </c:pt>
                <c:pt idx="52">
                  <c:v>110.46338686039013</c:v>
                </c:pt>
                <c:pt idx="53">
                  <c:v>111.8058473954226</c:v>
                </c:pt>
                <c:pt idx="54">
                  <c:v>113.14991851199377</c:v>
                </c:pt>
                <c:pt idx="55">
                  <c:v>114.49478398564372</c:v>
                </c:pt>
                <c:pt idx="56">
                  <c:v>115.97395936989606</c:v>
                </c:pt>
                <c:pt idx="57">
                  <c:v>117.31983354210094</c:v>
                </c:pt>
                <c:pt idx="58">
                  <c:v>118.66570458774554</c:v>
                </c:pt>
                <c:pt idx="59">
                  <c:v>120.01106124464798</c:v>
                </c:pt>
                <c:pt idx="60">
                  <c:v>121.35588968082922</c:v>
                </c:pt>
                <c:pt idx="61">
                  <c:v>122.69992188624482</c:v>
                </c:pt>
                <c:pt idx="62">
                  <c:v>124.04342278499155</c:v>
                </c:pt>
                <c:pt idx="63">
                  <c:v>125.38634285195468</c:v>
                </c:pt>
                <c:pt idx="64">
                  <c:v>126.46069880036865</c:v>
                </c:pt>
                <c:pt idx="65">
                  <c:v>127.66886241771064</c:v>
                </c:pt>
                <c:pt idx="66">
                  <c:v>128.74274804731945</c:v>
                </c:pt>
                <c:pt idx="67">
                  <c:v>130.08501402406617</c:v>
                </c:pt>
                <c:pt idx="68">
                  <c:v>131.43050671988479</c:v>
                </c:pt>
                <c:pt idx="69">
                  <c:v>132.64077498972088</c:v>
                </c:pt>
                <c:pt idx="70">
                  <c:v>133.71637941220712</c:v>
                </c:pt>
                <c:pt idx="71">
                  <c:v>134.79173117509765</c:v>
                </c:pt>
                <c:pt idx="72">
                  <c:v>136.00107867420832</c:v>
                </c:pt>
                <c:pt idx="73">
                  <c:v>136.94137491634518</c:v>
                </c:pt>
                <c:pt idx="74">
                  <c:v>138.01595191693175</c:v>
                </c:pt>
                <c:pt idx="75">
                  <c:v>139.09056955404256</c:v>
                </c:pt>
                <c:pt idx="76">
                  <c:v>140.16532704760806</c:v>
                </c:pt>
                <c:pt idx="77">
                  <c:v>141.24123472984695</c:v>
                </c:pt>
                <c:pt idx="78">
                  <c:v>142.1825224794535</c:v>
                </c:pt>
                <c:pt idx="79">
                  <c:v>143.39290398970311</c:v>
                </c:pt>
                <c:pt idx="80">
                  <c:v>144.19947242846646</c:v>
                </c:pt>
                <c:pt idx="81">
                  <c:v>145.14000605853917</c:v>
                </c:pt>
                <c:pt idx="82">
                  <c:v>146.21486428567152</c:v>
                </c:pt>
                <c:pt idx="83">
                  <c:v>147.2896122937442</c:v>
                </c:pt>
                <c:pt idx="84">
                  <c:v>148.2307478316622</c:v>
                </c:pt>
                <c:pt idx="85">
                  <c:v>149.17226983718271</c:v>
                </c:pt>
                <c:pt idx="86">
                  <c:v>150.1134008920767</c:v>
                </c:pt>
                <c:pt idx="87">
                  <c:v>151.05409693531359</c:v>
                </c:pt>
                <c:pt idx="88">
                  <c:v>151.9944114403024</c:v>
                </c:pt>
                <c:pt idx="89">
                  <c:v>152.93635386472334</c:v>
                </c:pt>
                <c:pt idx="90">
                  <c:v>153.87882848252957</c:v>
                </c:pt>
                <c:pt idx="91">
                  <c:v>154.68523242517657</c:v>
                </c:pt>
                <c:pt idx="92">
                  <c:v>155.49197043715671</c:v>
                </c:pt>
              </c:numCache>
            </c:numRef>
          </c:xVal>
          <c:yVal>
            <c:numRef>
              <c:f>Sheet1!$I$2:$I$94</c:f>
              <c:numCache>
                <c:formatCode>0.00</c:formatCode>
                <c:ptCount val="93"/>
                <c:pt idx="0">
                  <c:v>1224.1034883699999</c:v>
                </c:pt>
                <c:pt idx="1">
                  <c:v>1209.5290963299999</c:v>
                </c:pt>
                <c:pt idx="2">
                  <c:v>1195.4276222999999</c:v>
                </c:pt>
                <c:pt idx="3">
                  <c:v>1181.44050627</c:v>
                </c:pt>
                <c:pt idx="4">
                  <c:v>1168.2789121200001</c:v>
                </c:pt>
                <c:pt idx="5">
                  <c:v>1155.19683252</c:v>
                </c:pt>
                <c:pt idx="6">
                  <c:v>1142.22881312</c:v>
                </c:pt>
                <c:pt idx="7">
                  <c:v>1129.4268212899999</c:v>
                </c:pt>
                <c:pt idx="8">
                  <c:v>1116.6799238200001</c:v>
                </c:pt>
                <c:pt idx="9">
                  <c:v>1104.2889060800001</c:v>
                </c:pt>
                <c:pt idx="10">
                  <c:v>1092.0989082799999</c:v>
                </c:pt>
                <c:pt idx="11">
                  <c:v>1079.73171514</c:v>
                </c:pt>
                <c:pt idx="12">
                  <c:v>1067.8328239800001</c:v>
                </c:pt>
                <c:pt idx="13">
                  <c:v>1055.6450597400001</c:v>
                </c:pt>
                <c:pt idx="14">
                  <c:v>1043.89656128</c:v>
                </c:pt>
                <c:pt idx="15">
                  <c:v>1032.2939884</c:v>
                </c:pt>
                <c:pt idx="16">
                  <c:v>1020.32436802</c:v>
                </c:pt>
                <c:pt idx="17">
                  <c:v>1008.98237654</c:v>
                </c:pt>
                <c:pt idx="18">
                  <c:v>997.30684086999997</c:v>
                </c:pt>
                <c:pt idx="19">
                  <c:v>986.09141750000003</c:v>
                </c:pt>
                <c:pt idx="20">
                  <c:v>974.94448981000005</c:v>
                </c:pt>
                <c:pt idx="21">
                  <c:v>963.71640963000004</c:v>
                </c:pt>
                <c:pt idx="22">
                  <c:v>952.76677929000004</c:v>
                </c:pt>
                <c:pt idx="23">
                  <c:v>941.95637385999999</c:v>
                </c:pt>
                <c:pt idx="24">
                  <c:v>931.16607042999999</c:v>
                </c:pt>
                <c:pt idx="25">
                  <c:v>920.36608825999997</c:v>
                </c:pt>
                <c:pt idx="26">
                  <c:v>909.69490774999997</c:v>
                </c:pt>
                <c:pt idx="27">
                  <c:v>899.21209037000006</c:v>
                </c:pt>
                <c:pt idx="28">
                  <c:v>888.85062946000005</c:v>
                </c:pt>
                <c:pt idx="29">
                  <c:v>878.39387022000005</c:v>
                </c:pt>
                <c:pt idx="30">
                  <c:v>868.31979336999996</c:v>
                </c:pt>
                <c:pt idx="31">
                  <c:v>858.40727699000001</c:v>
                </c:pt>
                <c:pt idx="32">
                  <c:v>848.21556625999995</c:v>
                </c:pt>
                <c:pt idx="33">
                  <c:v>838.73040336999998</c:v>
                </c:pt>
                <c:pt idx="34">
                  <c:v>828.83277736000002</c:v>
                </c:pt>
                <c:pt idx="35">
                  <c:v>819.14436097999999</c:v>
                </c:pt>
                <c:pt idx="36">
                  <c:v>809.41797416999998</c:v>
                </c:pt>
                <c:pt idx="37">
                  <c:v>799.80475414</c:v>
                </c:pt>
                <c:pt idx="38">
                  <c:v>790.54220221000003</c:v>
                </c:pt>
                <c:pt idx="39">
                  <c:v>781.08533102000001</c:v>
                </c:pt>
                <c:pt idx="40">
                  <c:v>772.10048442000004</c:v>
                </c:pt>
                <c:pt idx="41">
                  <c:v>762.72923283</c:v>
                </c:pt>
                <c:pt idx="42">
                  <c:v>753.85308588999999</c:v>
                </c:pt>
                <c:pt idx="43">
                  <c:v>744.92333364000001</c:v>
                </c:pt>
                <c:pt idx="44">
                  <c:v>735.88860431000001</c:v>
                </c:pt>
                <c:pt idx="45">
                  <c:v>727.14051452000001</c:v>
                </c:pt>
                <c:pt idx="46">
                  <c:v>718.74458188000006</c:v>
                </c:pt>
                <c:pt idx="47">
                  <c:v>710.12008212000001</c:v>
                </c:pt>
                <c:pt idx="48">
                  <c:v>701.60577106999995</c:v>
                </c:pt>
                <c:pt idx="49">
                  <c:v>693.13166401000001</c:v>
                </c:pt>
                <c:pt idx="50">
                  <c:v>684.62033102999999</c:v>
                </c:pt>
                <c:pt idx="51">
                  <c:v>676.44775387000004</c:v>
                </c:pt>
                <c:pt idx="52">
                  <c:v>668.24614050000002</c:v>
                </c:pt>
                <c:pt idx="53">
                  <c:v>660.11376732999997</c:v>
                </c:pt>
                <c:pt idx="54">
                  <c:v>652.33355129999995</c:v>
                </c:pt>
                <c:pt idx="55">
                  <c:v>644.26744025999994</c:v>
                </c:pt>
                <c:pt idx="56">
                  <c:v>636.26610230000006</c:v>
                </c:pt>
                <c:pt idx="57">
                  <c:v>628.91696235999996</c:v>
                </c:pt>
                <c:pt idx="58">
                  <c:v>621.05931642999997</c:v>
                </c:pt>
                <c:pt idx="59">
                  <c:v>613.70868744999996</c:v>
                </c:pt>
                <c:pt idx="60">
                  <c:v>606.17118438</c:v>
                </c:pt>
                <c:pt idx="61">
                  <c:v>599.01338564000002</c:v>
                </c:pt>
                <c:pt idx="62">
                  <c:v>591.47141546</c:v>
                </c:pt>
                <c:pt idx="63">
                  <c:v>584.27490177000004</c:v>
                </c:pt>
                <c:pt idx="64">
                  <c:v>577.12529272999996</c:v>
                </c:pt>
                <c:pt idx="65">
                  <c:v>569.79253218999997</c:v>
                </c:pt>
                <c:pt idx="66">
                  <c:v>562.93775238000001</c:v>
                </c:pt>
                <c:pt idx="67">
                  <c:v>555.94449218</c:v>
                </c:pt>
                <c:pt idx="68">
                  <c:v>549.48802965000004</c:v>
                </c:pt>
                <c:pt idx="69">
                  <c:v>542.54167410000002</c:v>
                </c:pt>
                <c:pt idx="70">
                  <c:v>535.85738898</c:v>
                </c:pt>
                <c:pt idx="71">
                  <c:v>529.30041648999998</c:v>
                </c:pt>
                <c:pt idx="72">
                  <c:v>522.67643735000001</c:v>
                </c:pt>
                <c:pt idx="73">
                  <c:v>516.35175456000002</c:v>
                </c:pt>
                <c:pt idx="74">
                  <c:v>509.90794885000003</c:v>
                </c:pt>
                <c:pt idx="75">
                  <c:v>503.88330693</c:v>
                </c:pt>
                <c:pt idx="76">
                  <c:v>497.46630386999999</c:v>
                </c:pt>
                <c:pt idx="77">
                  <c:v>491.54514999000003</c:v>
                </c:pt>
                <c:pt idx="78">
                  <c:v>485.63144129</c:v>
                </c:pt>
                <c:pt idx="79">
                  <c:v>479.47650866999999</c:v>
                </c:pt>
                <c:pt idx="80">
                  <c:v>473.44814416000003</c:v>
                </c:pt>
                <c:pt idx="81">
                  <c:v>467.83670988</c:v>
                </c:pt>
                <c:pt idx="82">
                  <c:v>461.78824337999998</c:v>
                </c:pt>
                <c:pt idx="83">
                  <c:v>456.44334664000002</c:v>
                </c:pt>
                <c:pt idx="84">
                  <c:v>450.80957682000002</c:v>
                </c:pt>
                <c:pt idx="85">
                  <c:v>445.53764288000002</c:v>
                </c:pt>
                <c:pt idx="86">
                  <c:v>440.06245545000002</c:v>
                </c:pt>
                <c:pt idx="87">
                  <c:v>434.21500887000002</c:v>
                </c:pt>
                <c:pt idx="88">
                  <c:v>428.92892909</c:v>
                </c:pt>
                <c:pt idx="89">
                  <c:v>423.70836691</c:v>
                </c:pt>
                <c:pt idx="90">
                  <c:v>418.38282765000002</c:v>
                </c:pt>
                <c:pt idx="91">
                  <c:v>413.38785451000001</c:v>
                </c:pt>
                <c:pt idx="92">
                  <c:v>408.70185644999998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C5-43F4-982C-FB5258A2B347}"/>
            </c:ext>
          </c:extLst>
        </c:ser>
        <c:ser>
          <c:idx val="1"/>
          <c:order val="1"/>
          <c:tx>
            <c:v>Hydrate dissociation</c:v>
          </c:tx>
          <c:spPr>
            <a:ln w="1270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317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forward val="30"/>
            <c:dispRSqr val="1"/>
            <c:dispEq val="1"/>
            <c:trendlineLbl>
              <c:layout>
                <c:manualLayout>
                  <c:x val="0.17686887999931833"/>
                  <c:y val="-6.806933813618308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Sheet1!$P$95:$P$999999</c:f>
              <c:numCache>
                <c:formatCode>General</c:formatCode>
                <c:ptCount val="999905"/>
                <c:pt idx="0">
                  <c:v>156.83692688300735</c:v>
                </c:pt>
                <c:pt idx="1">
                  <c:v>157.91379551329223</c:v>
                </c:pt>
                <c:pt idx="2">
                  <c:v>159.1239990593632</c:v>
                </c:pt>
                <c:pt idx="3">
                  <c:v>160.19992686768617</c:v>
                </c:pt>
                <c:pt idx="4">
                  <c:v>161.14108125164671</c:v>
                </c:pt>
                <c:pt idx="5">
                  <c:v>162.08189823925284</c:v>
                </c:pt>
                <c:pt idx="6">
                  <c:v>163.02348979093938</c:v>
                </c:pt>
                <c:pt idx="7">
                  <c:v>163.96463107151067</c:v>
                </c:pt>
                <c:pt idx="8">
                  <c:v>165.04012933885954</c:v>
                </c:pt>
                <c:pt idx="9">
                  <c:v>165.98155811957301</c:v>
                </c:pt>
                <c:pt idx="10">
                  <c:v>167.0573164122622</c:v>
                </c:pt>
                <c:pt idx="11">
                  <c:v>168.13315476250986</c:v>
                </c:pt>
                <c:pt idx="12">
                  <c:v>169.07402335452139</c:v>
                </c:pt>
                <c:pt idx="13">
                  <c:v>170.14981589882515</c:v>
                </c:pt>
                <c:pt idx="14">
                  <c:v>171.22491985471964</c:v>
                </c:pt>
                <c:pt idx="15">
                  <c:v>172.30031363510687</c:v>
                </c:pt>
                <c:pt idx="16">
                  <c:v>173.37527273732903</c:v>
                </c:pt>
                <c:pt idx="17">
                  <c:v>174.4504129127416</c:v>
                </c:pt>
                <c:pt idx="18">
                  <c:v>175.52537201496378</c:v>
                </c:pt>
                <c:pt idx="19">
                  <c:v>176.60130963765928</c:v>
                </c:pt>
                <c:pt idx="20">
                  <c:v>177.67673965709554</c:v>
                </c:pt>
                <c:pt idx="21">
                  <c:v>178.75216967653182</c:v>
                </c:pt>
                <c:pt idx="22">
                  <c:v>179.82799848676547</c:v>
                </c:pt>
                <c:pt idx="23">
                  <c:v>180.90350099162754</c:v>
                </c:pt>
                <c:pt idx="24">
                  <c:v>181.9790397428668</c:v>
                </c:pt>
                <c:pt idx="25">
                  <c:v>183.0547235040496</c:v>
                </c:pt>
                <c:pt idx="26">
                  <c:v>184.13011728443684</c:v>
                </c:pt>
                <c:pt idx="27">
                  <c:v>185.20489537445036</c:v>
                </c:pt>
                <c:pt idx="28">
                  <c:v>186.28057913563316</c:v>
                </c:pt>
                <c:pt idx="29">
                  <c:v>187.35673444929941</c:v>
                </c:pt>
                <c:pt idx="30">
                  <c:v>193.80648906263241</c:v>
                </c:pt>
                <c:pt idx="31">
                  <c:v>199.98625495823208</c:v>
                </c:pt>
                <c:pt idx="32">
                  <c:v>206.30568405029058</c:v>
                </c:pt>
                <c:pt idx="33">
                  <c:v>212.61490576622026</c:v>
                </c:pt>
                <c:pt idx="34">
                  <c:v>218.66930021059093</c:v>
                </c:pt>
                <c:pt idx="35">
                  <c:v>224.99022063848804</c:v>
                </c:pt>
                <c:pt idx="36">
                  <c:v>231.17519379241764</c:v>
                </c:pt>
                <c:pt idx="37">
                  <c:v>237.22550708111297</c:v>
                </c:pt>
                <c:pt idx="38">
                  <c:v>243.28848989912129</c:v>
                </c:pt>
                <c:pt idx="39">
                  <c:v>249.34125122070708</c:v>
                </c:pt>
                <c:pt idx="40">
                  <c:v>255.12753723247627</c:v>
                </c:pt>
                <c:pt idx="41">
                  <c:v>260.91577576188064</c:v>
                </c:pt>
                <c:pt idx="42">
                  <c:v>266.16132537263996</c:v>
                </c:pt>
                <c:pt idx="43">
                  <c:v>270.99896723144457</c:v>
                </c:pt>
                <c:pt idx="44">
                  <c:v>275.56723566404071</c:v>
                </c:pt>
                <c:pt idx="45">
                  <c:v>279.33517691332219</c:v>
                </c:pt>
                <c:pt idx="46">
                  <c:v>282.97149282032268</c:v>
                </c:pt>
                <c:pt idx="47">
                  <c:v>286.33504528941751</c:v>
                </c:pt>
                <c:pt idx="48">
                  <c:v>289.42836595466707</c:v>
                </c:pt>
                <c:pt idx="49">
                  <c:v>292.3866957269189</c:v>
                </c:pt>
                <c:pt idx="50">
                  <c:v>295.21008010207561</c:v>
                </c:pt>
                <c:pt idx="51">
                  <c:v>297.90128514042578</c:v>
                </c:pt>
                <c:pt idx="52">
                  <c:v>300.59249017877596</c:v>
                </c:pt>
                <c:pt idx="53">
                  <c:v>302.6118475770345</c:v>
                </c:pt>
                <c:pt idx="54">
                  <c:v>305.30414239268305</c:v>
                </c:pt>
                <c:pt idx="55">
                  <c:v>307.18893957120724</c:v>
                </c:pt>
                <c:pt idx="56">
                  <c:v>312.08038644606455</c:v>
                </c:pt>
                <c:pt idx="57">
                  <c:v>320.69398585949818</c:v>
                </c:pt>
                <c:pt idx="58">
                  <c:v>327.01895774939749</c:v>
                </c:pt>
                <c:pt idx="59">
                  <c:v>330.3813761819215</c:v>
                </c:pt>
                <c:pt idx="60">
                  <c:v>337.10326683730926</c:v>
                </c:pt>
                <c:pt idx="61">
                  <c:v>340.46206148599111</c:v>
                </c:pt>
                <c:pt idx="62">
                  <c:v>342.34355679296311</c:v>
                </c:pt>
              </c:numCache>
            </c:numRef>
          </c:xVal>
          <c:yVal>
            <c:numRef>
              <c:f>Sheet1!$I$95:$I$999999</c:f>
              <c:numCache>
                <c:formatCode>General</c:formatCode>
                <c:ptCount val="999905"/>
                <c:pt idx="0">
                  <c:v>442.09677198999998</c:v>
                </c:pt>
                <c:pt idx="1">
                  <c:v>440.91473406</c:v>
                </c:pt>
                <c:pt idx="2">
                  <c:v>439.85657132</c:v>
                </c:pt>
                <c:pt idx="3">
                  <c:v>438.80661716999998</c:v>
                </c:pt>
                <c:pt idx="4">
                  <c:v>437.57458142000002</c:v>
                </c:pt>
                <c:pt idx="5">
                  <c:v>436.44776495999997</c:v>
                </c:pt>
                <c:pt idx="6">
                  <c:v>435.64108377000002</c:v>
                </c:pt>
                <c:pt idx="7">
                  <c:v>434.74515274999999</c:v>
                </c:pt>
                <c:pt idx="8">
                  <c:v>434.19711697999998</c:v>
                </c:pt>
                <c:pt idx="9" formatCode="0.00">
                  <c:v>433.51132603000002</c:v>
                </c:pt>
                <c:pt idx="10" formatCode="0.00">
                  <c:v>433.20611547999999</c:v>
                </c:pt>
                <c:pt idx="11" formatCode="0.00">
                  <c:v>433.52251956999999</c:v>
                </c:pt>
                <c:pt idx="12" formatCode="0.00">
                  <c:v>431.61439395000002</c:v>
                </c:pt>
                <c:pt idx="13" formatCode="0.00">
                  <c:v>430.93</c:v>
                </c:pt>
                <c:pt idx="14" formatCode="0.00">
                  <c:v>430.38</c:v>
                </c:pt>
                <c:pt idx="15" formatCode="0.00">
                  <c:v>442.26</c:v>
                </c:pt>
                <c:pt idx="16" formatCode="0.00">
                  <c:v>442.31</c:v>
                </c:pt>
                <c:pt idx="17" formatCode="0.00">
                  <c:v>441.28</c:v>
                </c:pt>
                <c:pt idx="18" formatCode="0.00">
                  <c:v>440.75</c:v>
                </c:pt>
                <c:pt idx="19" formatCode="0.00">
                  <c:v>439.75</c:v>
                </c:pt>
                <c:pt idx="20" formatCode="0.00">
                  <c:v>438.91</c:v>
                </c:pt>
                <c:pt idx="21" formatCode="0.00">
                  <c:v>438.58</c:v>
                </c:pt>
                <c:pt idx="22" formatCode="0.00">
                  <c:v>438.03</c:v>
                </c:pt>
                <c:pt idx="23" formatCode="0.00">
                  <c:v>437.32</c:v>
                </c:pt>
                <c:pt idx="24" formatCode="0.00">
                  <c:v>439.27</c:v>
                </c:pt>
                <c:pt idx="25" formatCode="0.00">
                  <c:v>438.13</c:v>
                </c:pt>
                <c:pt idx="26" formatCode="0.00">
                  <c:v>437.28</c:v>
                </c:pt>
                <c:pt idx="27" formatCode="0.00">
                  <c:v>436.7</c:v>
                </c:pt>
                <c:pt idx="28" formatCode="0.00">
                  <c:v>436.14</c:v>
                </c:pt>
                <c:pt idx="29" formatCode="0.00">
                  <c:v>435.7</c:v>
                </c:pt>
                <c:pt idx="30" formatCode="0.00">
                  <c:v>435.31</c:v>
                </c:pt>
                <c:pt idx="31" formatCode="0.00">
                  <c:v>430.11</c:v>
                </c:pt>
                <c:pt idx="32" formatCode="0.00">
                  <c:v>426.44</c:v>
                </c:pt>
                <c:pt idx="33" formatCode="0.00">
                  <c:v>424.91</c:v>
                </c:pt>
                <c:pt idx="34" formatCode="0.00">
                  <c:v>422.89</c:v>
                </c:pt>
                <c:pt idx="35" formatCode="0.00">
                  <c:v>419.75</c:v>
                </c:pt>
                <c:pt idx="36" formatCode="0.00">
                  <c:v>416.86</c:v>
                </c:pt>
                <c:pt idx="37" formatCode="0.00">
                  <c:v>424.75</c:v>
                </c:pt>
                <c:pt idx="38" formatCode="0.00">
                  <c:v>415.63</c:v>
                </c:pt>
                <c:pt idx="39" formatCode="0.00">
                  <c:v>403.89</c:v>
                </c:pt>
                <c:pt idx="40" formatCode="0.00">
                  <c:v>389.89</c:v>
                </c:pt>
                <c:pt idx="41" formatCode="0.00">
                  <c:v>374.64</c:v>
                </c:pt>
                <c:pt idx="42" formatCode="0.00">
                  <c:v>353.13</c:v>
                </c:pt>
                <c:pt idx="43" formatCode="0.00">
                  <c:v>339.64</c:v>
                </c:pt>
                <c:pt idx="44" formatCode="0.00">
                  <c:v>319.48</c:v>
                </c:pt>
                <c:pt idx="45" formatCode="0.00">
                  <c:v>295.73</c:v>
                </c:pt>
                <c:pt idx="46" formatCode="0.00">
                  <c:v>278.61</c:v>
                </c:pt>
                <c:pt idx="47" formatCode="0.00">
                  <c:v>244.24</c:v>
                </c:pt>
                <c:pt idx="48" formatCode="0.00">
                  <c:v>230.02</c:v>
                </c:pt>
                <c:pt idx="49" formatCode="0.00">
                  <c:v>216.61</c:v>
                </c:pt>
                <c:pt idx="50" formatCode="0.00">
                  <c:v>203.81</c:v>
                </c:pt>
                <c:pt idx="51" formatCode="0.00">
                  <c:v>189.91</c:v>
                </c:pt>
                <c:pt idx="52" formatCode="0.00">
                  <c:v>178.33</c:v>
                </c:pt>
                <c:pt idx="53" formatCode="0.00">
                  <c:v>167.7</c:v>
                </c:pt>
                <c:pt idx="54" formatCode="0.00">
                  <c:v>157.83000000000001</c:v>
                </c:pt>
                <c:pt idx="55" formatCode="0.00">
                  <c:v>148.38999999999999</c:v>
                </c:pt>
                <c:pt idx="56" formatCode="0.00">
                  <c:v>139.52000000000001</c:v>
                </c:pt>
                <c:pt idx="57" formatCode="0.00">
                  <c:v>105.51</c:v>
                </c:pt>
                <c:pt idx="58" formatCode="0.00">
                  <c:v>66.7</c:v>
                </c:pt>
                <c:pt idx="59" formatCode="0.00">
                  <c:v>38.880000000000003</c:v>
                </c:pt>
                <c:pt idx="60" formatCode="0.00">
                  <c:v>27.67</c:v>
                </c:pt>
                <c:pt idx="61" formatCode="0.00">
                  <c:v>4.7300000000000004</c:v>
                </c:pt>
                <c:pt idx="62" formatCode="0.00">
                  <c:v>-4.17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C5-43F4-982C-FB5258A2B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891568"/>
        <c:axId val="476185888"/>
      </c:scatterChart>
      <c:valAx>
        <c:axId val="295891568"/>
        <c:scaling>
          <c:orientation val="minMax"/>
          <c:max val="2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ysClr val="windowText" lastClr="000000"/>
                    </a:solidFill>
                  </a:rPr>
                  <a:t>Cumulative</a:t>
                </a:r>
                <a:r>
                  <a:rPr lang="en-US" sz="1400" b="1" baseline="0">
                    <a:solidFill>
                      <a:sysClr val="windowText" lastClr="000000"/>
                    </a:solidFill>
                  </a:rPr>
                  <a:t> CH</a:t>
                </a:r>
                <a:r>
                  <a:rPr lang="en-US" sz="1400" b="1" baseline="-25000">
                    <a:solidFill>
                      <a:sysClr val="windowText" lastClr="000000"/>
                    </a:solidFill>
                  </a:rPr>
                  <a:t>4</a:t>
                </a:r>
                <a:r>
                  <a:rPr lang="en-US" sz="1400" b="1" baseline="0">
                    <a:solidFill>
                      <a:sysClr val="windowText" lastClr="000000"/>
                    </a:solidFill>
                  </a:rPr>
                  <a:t> (mmol)</a:t>
                </a:r>
                <a:endParaRPr lang="en-US" sz="14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7424577987294897"/>
              <c:y val="0.93007222062980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185888"/>
        <c:crosses val="autoZero"/>
        <c:crossBetween val="midCat"/>
      </c:valAx>
      <c:valAx>
        <c:axId val="476185888"/>
        <c:scaling>
          <c:orientation val="minMax"/>
          <c:max val="1300"/>
          <c:min val="3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ysClr val="windowText" lastClr="000000"/>
                    </a:solidFill>
                  </a:rPr>
                  <a:t>Inlet</a:t>
                </a:r>
                <a:r>
                  <a:rPr lang="en-US" sz="1400" b="1" baseline="0">
                    <a:solidFill>
                      <a:sysClr val="windowText" lastClr="000000"/>
                    </a:solidFill>
                  </a:rPr>
                  <a:t> Pressure (psi) </a:t>
                </a:r>
                <a:endParaRPr lang="en-US" sz="14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1498313103190686E-2"/>
              <c:y val="0.27281503088345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89156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3778189118877215"/>
          <c:y val="0.67241045489590656"/>
          <c:w val="0.25591016974593495"/>
          <c:h val="0.134661920259339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6</xdr:row>
      <xdr:rowOff>190499</xdr:rowOff>
    </xdr:from>
    <xdr:to>
      <xdr:col>14</xdr:col>
      <xdr:colOff>400050</xdr:colOff>
      <xdr:row>30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386444</xdr:colOff>
      <xdr:row>0</xdr:row>
      <xdr:rowOff>103413</xdr:rowOff>
    </xdr:from>
    <xdr:to>
      <xdr:col>12</xdr:col>
      <xdr:colOff>176895</xdr:colOff>
      <xdr:row>23</xdr:row>
      <xdr:rowOff>170088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EA89AA0E-726D-460A-BF58-E5D37DC86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0.5965</cdr:x>
      <cdr:y>0.15612</cdr:y>
    </cdr:from>
    <cdr:to>
      <cdr:x>0.95041</cdr:x>
      <cdr:y>0.43689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FC7D0EE2-DFF7-4D6D-8A0A-61A6F4963A26}"/>
            </a:ext>
          </a:extLst>
        </cdr:cNvPr>
        <cdr:cNvSpPr txBox="1"/>
      </cdr:nvSpPr>
      <cdr:spPr>
        <a:xfrm xmlns:a="http://schemas.openxmlformats.org/drawingml/2006/main">
          <a:off x="4550228" y="674913"/>
          <a:ext cx="2699659" cy="121375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200"/>
            <a:t>For freshwater</a:t>
          </a:r>
          <a:r>
            <a:rPr lang="en-US" sz="1200" baseline="0"/>
            <a:t>, we expect this trend to be </a:t>
          </a:r>
          <a:r>
            <a:rPr lang="en-US" sz="1200" u="sng" baseline="0"/>
            <a:t>flat</a:t>
          </a:r>
          <a:r>
            <a:rPr lang="en-US" sz="1200" baseline="0"/>
            <a:t> 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at isothermal condition because </a:t>
          </a:r>
          <a:r>
            <a:rPr lang="en-US" sz="1200" baseline="0"/>
            <a:t>(1) the pressure reflects the phase boundary, and (2) phase boundary stays the same without salt, but experimental pressure data are </a:t>
          </a:r>
          <a:r>
            <a:rPr lang="en-US" sz="1200" u="sng" baseline="0"/>
            <a:t>declining</a:t>
          </a:r>
          <a:r>
            <a:rPr lang="en-US" sz="1200" baseline="0"/>
            <a:t>.</a:t>
          </a:r>
          <a:endParaRPr lang="en-US" sz="1200"/>
        </a:p>
      </cdr:txBody>
    </cdr:sp>
  </cdr:relSizeAnchor>
  <cdr:relSizeAnchor xmlns:cdr="http://schemas.openxmlformats.org/drawingml/2006/chartDrawing">
    <cdr:from>
      <cdr:x>0.7178</cdr:x>
      <cdr:y>0.43689</cdr:y>
    </cdr:from>
    <cdr:to>
      <cdr:x>0.77346</cdr:x>
      <cdr:y>0.72773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xmlns="" id="{2B085E41-9859-4729-BFEB-165C51296F98}"/>
            </a:ext>
          </a:extLst>
        </cdr:cNvPr>
        <cdr:cNvCxnSpPr>
          <a:stCxn xmlns:a="http://schemas.openxmlformats.org/drawingml/2006/main" id="4" idx="2"/>
        </cdr:cNvCxnSpPr>
      </cdr:nvCxnSpPr>
      <cdr:spPr>
        <a:xfrm xmlns:a="http://schemas.openxmlformats.org/drawingml/2006/main" flipH="1">
          <a:off x="5475518" y="1888672"/>
          <a:ext cx="424540" cy="12573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0.77346</cdr:x>
      <cdr:y>0.43689</cdr:y>
    </cdr:from>
    <cdr:to>
      <cdr:x>0.85194</cdr:x>
      <cdr:y>0.64841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xmlns="" id="{A9FE9E7F-08B8-4285-ACE1-DF0B98C0516B}"/>
            </a:ext>
          </a:extLst>
        </cdr:cNvPr>
        <cdr:cNvCxnSpPr>
          <a:stCxn xmlns:a="http://schemas.openxmlformats.org/drawingml/2006/main" id="4" idx="2"/>
        </cdr:cNvCxnSpPr>
      </cdr:nvCxnSpPr>
      <cdr:spPr>
        <a:xfrm xmlns:a="http://schemas.openxmlformats.org/drawingml/2006/main">
          <a:off x="5900058" y="1888672"/>
          <a:ext cx="598713" cy="9144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0.15364</cdr:x>
      <cdr:y>0.47088</cdr:y>
    </cdr:from>
    <cdr:to>
      <cdr:x>0.3589</cdr:x>
      <cdr:y>0.59469</cdr:y>
    </cdr:to>
    <cdr:sp macro="" textlink="">
      <cdr:nvSpPr>
        <cdr:cNvPr id="19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76E008ED-E92B-4A72-AD10-E8344D807EBE}"/>
            </a:ext>
          </a:extLst>
        </cdr:cNvPr>
        <cdr:cNvSpPr txBox="1"/>
      </cdr:nvSpPr>
      <cdr:spPr>
        <a:xfrm xmlns:a="http://schemas.openxmlformats.org/drawingml/2006/main">
          <a:off x="1172028" y="2035629"/>
          <a:ext cx="1565729" cy="53521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2700">
          <a:solidFill>
            <a:schemeClr val="accent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/>
            <a:t>Free gas release</a:t>
          </a:r>
          <a:r>
            <a:rPr lang="en-US" sz="1200" baseline="0"/>
            <a:t> (no hydrate dissociation)</a:t>
          </a:r>
          <a:endParaRPr lang="en-US" sz="1200"/>
        </a:p>
      </cdr:txBody>
    </cdr:sp>
  </cdr:relSizeAnchor>
  <cdr:relSizeAnchor xmlns:cdr="http://schemas.openxmlformats.org/drawingml/2006/chartDrawing">
    <cdr:from>
      <cdr:x>0.25627</cdr:x>
      <cdr:y>0.3475</cdr:y>
    </cdr:from>
    <cdr:to>
      <cdr:x>0.30111</cdr:x>
      <cdr:y>0.47088</cdr:y>
    </cdr:to>
    <cdr:cxnSp macro="">
      <cdr:nvCxnSpPr>
        <cdr:cNvPr id="20" name="Straight Arrow Connector 19">
          <a:extLst xmlns:a="http://schemas.openxmlformats.org/drawingml/2006/main">
            <a:ext uri="{FF2B5EF4-FFF2-40B4-BE49-F238E27FC236}">
              <a16:creationId xmlns:a16="http://schemas.microsoft.com/office/drawing/2014/main" xmlns="" id="{B2A77EC2-D6E2-472A-8D92-FF3F94F13F45}"/>
            </a:ext>
          </a:extLst>
        </cdr:cNvPr>
        <cdr:cNvCxnSpPr>
          <a:stCxn xmlns:a="http://schemas.openxmlformats.org/drawingml/2006/main" id="19" idx="0"/>
        </cdr:cNvCxnSpPr>
      </cdr:nvCxnSpPr>
      <cdr:spPr>
        <a:xfrm xmlns:a="http://schemas.openxmlformats.org/drawingml/2006/main" flipV="1">
          <a:off x="1954893" y="1502229"/>
          <a:ext cx="341993" cy="5334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accent1"/>
          </a:solidFill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0.58747</cdr:x>
      <cdr:y>0.5267</cdr:y>
    </cdr:from>
    <cdr:to>
      <cdr:x>0.70924</cdr:x>
      <cdr:y>0.62071</cdr:y>
    </cdr:to>
    <cdr:sp macro="" textlink="">
      <cdr:nvSpPr>
        <cdr:cNvPr id="25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83C5D08F-E763-4C1B-BC8D-6363B0F0DF57}"/>
            </a:ext>
          </a:extLst>
        </cdr:cNvPr>
        <cdr:cNvSpPr txBox="1"/>
      </cdr:nvSpPr>
      <cdr:spPr>
        <a:xfrm xmlns:a="http://schemas.openxmlformats.org/drawingml/2006/main">
          <a:off x="4481287" y="2276928"/>
          <a:ext cx="928914" cy="4064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2700">
          <a:solidFill>
            <a:schemeClr val="accent2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/>
            <a:t>Hydrate</a:t>
          </a:r>
          <a:r>
            <a:rPr lang="en-US" sz="1200" baseline="0"/>
            <a:t> dissociation</a:t>
          </a:r>
          <a:endParaRPr lang="en-US" sz="1200"/>
        </a:p>
      </cdr:txBody>
    </cdr:sp>
  </cdr:relSizeAnchor>
  <cdr:relSizeAnchor xmlns:cdr="http://schemas.openxmlformats.org/drawingml/2006/chartDrawing">
    <cdr:from>
      <cdr:x>0.64835</cdr:x>
      <cdr:y>0.62071</cdr:y>
    </cdr:from>
    <cdr:to>
      <cdr:x>0.66001</cdr:x>
      <cdr:y>0.71766</cdr:y>
    </cdr:to>
    <cdr:cxnSp macro="">
      <cdr:nvCxnSpPr>
        <cdr:cNvPr id="26" name="Straight Arrow Connector 25">
          <a:extLst xmlns:a="http://schemas.openxmlformats.org/drawingml/2006/main">
            <a:ext uri="{FF2B5EF4-FFF2-40B4-BE49-F238E27FC236}">
              <a16:creationId xmlns:a16="http://schemas.microsoft.com/office/drawing/2014/main" xmlns="" id="{0D3F4BE4-B44D-4CB4-AAEF-03983E7CDCCF}"/>
            </a:ext>
          </a:extLst>
        </cdr:cNvPr>
        <cdr:cNvCxnSpPr>
          <a:stCxn xmlns:a="http://schemas.openxmlformats.org/drawingml/2006/main" id="25" idx="2"/>
        </cdr:cNvCxnSpPr>
      </cdr:nvCxnSpPr>
      <cdr:spPr>
        <a:xfrm xmlns:a="http://schemas.openxmlformats.org/drawingml/2006/main">
          <a:off x="4945744" y="2683328"/>
          <a:ext cx="88899" cy="41910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accent2"/>
          </a:solidFill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0.27566</cdr:x>
      <cdr:y>0.1301</cdr:y>
    </cdr:from>
    <cdr:to>
      <cdr:x>0.56725</cdr:x>
      <cdr:y>0.19138</cdr:y>
    </cdr:to>
    <cdr:sp macro="" textlink="">
      <cdr:nvSpPr>
        <cdr:cNvPr id="3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EF950BB-A25E-4E58-AFD1-61C4AE85AFF6}"/>
            </a:ext>
          </a:extLst>
        </cdr:cNvPr>
        <cdr:cNvSpPr txBox="1"/>
      </cdr:nvSpPr>
      <cdr:spPr>
        <a:xfrm xmlns:a="http://schemas.openxmlformats.org/drawingml/2006/main">
          <a:off x="2102757" y="562429"/>
          <a:ext cx="2224314" cy="26488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/>
            <a:t>Temperature</a:t>
          </a:r>
          <a:r>
            <a:rPr lang="en-US" sz="1200" baseline="0"/>
            <a:t> = constant ≈1 degC</a:t>
          </a:r>
        </a:p>
      </cdr:txBody>
    </cdr:sp>
  </cdr:relSizeAnchor>
  <cdr:relSizeAnchor xmlns:cdr="http://schemas.openxmlformats.org/drawingml/2006/chartDrawing">
    <cdr:from>
      <cdr:x>0.00428</cdr:x>
      <cdr:y>0.9317</cdr:y>
    </cdr:from>
    <cdr:to>
      <cdr:x>0.3218</cdr:x>
      <cdr:y>0.99843</cdr:y>
    </cdr:to>
    <cdr:sp macro="" textlink="">
      <cdr:nvSpPr>
        <cdr:cNvPr id="53" name="TextBox 52">
          <a:extLst xmlns:a="http://schemas.openxmlformats.org/drawingml/2006/main">
            <a:ext uri="{FF2B5EF4-FFF2-40B4-BE49-F238E27FC236}">
              <a16:creationId xmlns:a16="http://schemas.microsoft.com/office/drawing/2014/main" xmlns="" id="{445083ED-5DC5-459C-BE76-B4B17CCB6704}"/>
            </a:ext>
          </a:extLst>
        </cdr:cNvPr>
        <cdr:cNvSpPr txBox="1"/>
      </cdr:nvSpPr>
      <cdr:spPr>
        <a:xfrm xmlns:a="http://schemas.openxmlformats.org/drawingml/2006/main">
          <a:off x="32657" y="4027715"/>
          <a:ext cx="2422070" cy="28847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100"/>
            <a:t>Data</a:t>
          </a:r>
          <a:r>
            <a:rPr lang="en-US" sz="1100" baseline="0"/>
            <a:t> </a:t>
          </a:r>
          <a:r>
            <a:rPr lang="en-US" sz="1100"/>
            <a:t>up to</a:t>
          </a:r>
          <a:r>
            <a:rPr lang="en-US" sz="1100" baseline="0"/>
            <a:t> 12:00 pm, October 27, 2016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4"/>
  <sheetViews>
    <sheetView tabSelected="1" topLeftCell="T1" workbookViewId="0">
      <pane ySplit="1" topLeftCell="A2" activePane="bottomLeft" state="frozen"/>
      <selection activeCell="D1" sqref="D1"/>
      <selection pane="bottomLeft" activeCell="AC2" sqref="AC2:AE2"/>
    </sheetView>
  </sheetViews>
  <sheetFormatPr defaultColWidth="9.140625" defaultRowHeight="15" x14ac:dyDescent="0.25"/>
  <cols>
    <col min="1" max="1" width="16.140625" style="4" customWidth="1"/>
    <col min="2" max="3" width="13.7109375" style="4" customWidth="1"/>
    <col min="4" max="4" width="19.7109375" style="11" customWidth="1"/>
    <col min="5" max="5" width="15.85546875" style="6" customWidth="1"/>
    <col min="6" max="6" width="23.28515625" style="6" customWidth="1"/>
    <col min="7" max="7" width="9.140625" style="7"/>
    <col min="8" max="8" width="21.42578125" style="4" customWidth="1"/>
    <col min="9" max="9" width="21.42578125" style="10" customWidth="1"/>
    <col min="10" max="10" width="24.85546875" style="4" customWidth="1"/>
    <col min="11" max="11" width="20.140625" style="10" customWidth="1"/>
    <col min="12" max="12" width="23.7109375" style="4" customWidth="1"/>
    <col min="13" max="13" width="16.42578125" style="10" customWidth="1"/>
    <col min="14" max="14" width="10.5703125" style="4" customWidth="1"/>
    <col min="15" max="15" width="22.28515625" style="4" customWidth="1"/>
    <col min="16" max="16" width="22.42578125" style="4" customWidth="1"/>
    <col min="17" max="17" width="26" style="4" customWidth="1"/>
    <col min="18" max="18" width="31.42578125" style="4" customWidth="1"/>
    <col min="19" max="19" width="31.140625" style="4" customWidth="1"/>
    <col min="20" max="20" width="32.5703125" style="4" customWidth="1"/>
    <col min="21" max="21" width="25.140625" style="4" customWidth="1"/>
    <col min="22" max="22" width="13.42578125" style="4" customWidth="1"/>
    <col min="23" max="23" width="24.85546875" style="4" customWidth="1"/>
    <col min="24" max="24" width="17" style="4" customWidth="1"/>
    <col min="25" max="25" width="14.85546875" style="4" customWidth="1"/>
    <col min="26" max="26" width="18.140625" style="4" customWidth="1"/>
    <col min="27" max="27" width="20" style="4" customWidth="1"/>
    <col min="28" max="28" width="15.85546875" style="4" customWidth="1"/>
    <col min="29" max="16384" width="9.140625" style="4"/>
  </cols>
  <sheetData>
    <row r="1" spans="1:33" x14ac:dyDescent="0.25">
      <c r="A1" s="12" t="s">
        <v>34</v>
      </c>
      <c r="B1" s="13">
        <v>2.54</v>
      </c>
      <c r="C1" s="14"/>
      <c r="D1" s="1" t="s">
        <v>4</v>
      </c>
      <c r="E1" s="15" t="s">
        <v>5</v>
      </c>
      <c r="F1" s="15" t="s">
        <v>6</v>
      </c>
      <c r="G1" s="16" t="s">
        <v>7</v>
      </c>
      <c r="H1" s="17" t="s">
        <v>8</v>
      </c>
      <c r="I1" s="18" t="s">
        <v>30</v>
      </c>
      <c r="J1" s="17" t="s">
        <v>33</v>
      </c>
      <c r="K1" s="18" t="s">
        <v>32</v>
      </c>
      <c r="L1" s="17" t="s">
        <v>31</v>
      </c>
      <c r="M1" s="18" t="s">
        <v>9</v>
      </c>
      <c r="N1" s="17" t="s">
        <v>10</v>
      </c>
      <c r="O1" s="17" t="s">
        <v>11</v>
      </c>
      <c r="P1" s="17" t="s">
        <v>12</v>
      </c>
      <c r="Q1" s="17" t="s">
        <v>13</v>
      </c>
      <c r="R1" s="17" t="s">
        <v>14</v>
      </c>
      <c r="S1" s="17" t="s">
        <v>15</v>
      </c>
      <c r="T1" s="17" t="s">
        <v>16</v>
      </c>
      <c r="U1" s="17" t="s">
        <v>17</v>
      </c>
      <c r="V1" s="17" t="s">
        <v>18</v>
      </c>
      <c r="W1" s="17" t="s">
        <v>19</v>
      </c>
      <c r="X1" s="17" t="s">
        <v>20</v>
      </c>
      <c r="Y1" s="17" t="s">
        <v>21</v>
      </c>
      <c r="Z1" s="17" t="s">
        <v>22</v>
      </c>
      <c r="AA1" s="17" t="s">
        <v>23</v>
      </c>
      <c r="AB1" s="17" t="s">
        <v>24</v>
      </c>
      <c r="AC1" s="17" t="s">
        <v>25</v>
      </c>
      <c r="AD1" s="17" t="s">
        <v>26</v>
      </c>
      <c r="AE1" s="17" t="s">
        <v>27</v>
      </c>
      <c r="AF1" s="17" t="s">
        <v>28</v>
      </c>
      <c r="AG1" s="17" t="s">
        <v>29</v>
      </c>
    </row>
    <row r="2" spans="1:33" x14ac:dyDescent="0.25">
      <c r="A2" s="19" t="s">
        <v>0</v>
      </c>
      <c r="B2" s="20">
        <f>PI()*B1^2*11.7856</f>
        <v>238.87406662605875</v>
      </c>
      <c r="C2" s="14"/>
      <c r="D2" s="5">
        <v>42667.657813020836</v>
      </c>
      <c r="E2" s="6">
        <f>D2-(115*365+29)-365</f>
        <v>298.65781302083633</v>
      </c>
      <c r="F2" s="6">
        <v>0</v>
      </c>
      <c r="G2" s="7">
        <v>23</v>
      </c>
      <c r="H2" s="4">
        <f>SUM($G$2:G2)</f>
        <v>23</v>
      </c>
      <c r="I2" s="8">
        <v>1224.1034883699999</v>
      </c>
      <c r="J2" s="6">
        <f>I2*0.00689476</f>
        <v>8.4398997674739409</v>
      </c>
      <c r="K2" s="8">
        <v>575.87456326999995</v>
      </c>
      <c r="L2" s="6">
        <f>K2*0.00689476</f>
        <v>3.9705169038514647</v>
      </c>
      <c r="M2" s="8">
        <v>23.50330086</v>
      </c>
      <c r="N2" s="9">
        <f>(101325*(G2/1000000))/($B$1*(M2+273.15))</f>
        <v>3.0928691501487344E-3</v>
      </c>
      <c r="O2" s="9">
        <f>SUM($N$2:N2)</f>
        <v>3.0928691501487344E-3</v>
      </c>
      <c r="P2" s="4">
        <f>O2*1000</f>
        <v>3.0928691501487342</v>
      </c>
      <c r="Q2"/>
      <c r="R2" s="33">
        <f>O2</f>
        <v>3.0928691501487344E-3</v>
      </c>
      <c r="S2" s="4">
        <v>0</v>
      </c>
      <c r="T2" s="4">
        <f>S2*1000</f>
        <v>0</v>
      </c>
      <c r="U2" s="9">
        <f>$R$157-R2</f>
        <v>0.24824004484737294</v>
      </c>
      <c r="V2" s="34">
        <f>(U2*1000000)*($B$1/1000000)*($B$5+273.15)/J2</f>
        <v>20.481252838480259</v>
      </c>
      <c r="W2" s="34">
        <f>$S$157-S2</f>
        <v>9.1010642795441521E-2</v>
      </c>
      <c r="X2" s="35">
        <f>W2*124</f>
        <v>11.285319706634748</v>
      </c>
      <c r="Y2" s="35">
        <f>X2/0.91</f>
        <v>12.401450227071152</v>
      </c>
      <c r="Z2" s="35">
        <f t="shared" ref="Z2:Z65" si="0">108*($W$2-W2)</f>
        <v>0</v>
      </c>
      <c r="AA2" s="35">
        <f>Z2/0.9998</f>
        <v>0</v>
      </c>
      <c r="AB2" s="34">
        <f>$B$4-V2-Y2</f>
        <v>60.039308851985439</v>
      </c>
      <c r="AC2" s="35">
        <f>AB2/$B$4</f>
        <v>0.64612579530958725</v>
      </c>
      <c r="AD2" s="35">
        <f>Y2/$B$4</f>
        <v>0.13346084497262881</v>
      </c>
      <c r="AE2" s="35">
        <f>V2/$B$4</f>
        <v>0.22041335971778397</v>
      </c>
    </row>
    <row r="3" spans="1:33" x14ac:dyDescent="0.25">
      <c r="A3" s="19" t="s">
        <v>1</v>
      </c>
      <c r="B3" s="20">
        <v>0.38900000000000001</v>
      </c>
      <c r="C3" s="14"/>
      <c r="D3" s="5">
        <v>42667.660995949074</v>
      </c>
      <c r="E3" s="6">
        <f t="shared" ref="E3:E66" si="1">D3-(115*365+29)-365</f>
        <v>298.66099594907428</v>
      </c>
      <c r="F3" s="6">
        <f>(E3-E2)*24</f>
        <v>7.6390277710743248E-2</v>
      </c>
      <c r="G3" s="7">
        <v>23</v>
      </c>
      <c r="H3" s="4">
        <f>SUM($G$2:G3)</f>
        <v>46</v>
      </c>
      <c r="I3" s="8">
        <v>1209.5290963299999</v>
      </c>
      <c r="J3" s="6">
        <f t="shared" ref="J3:J66" si="2">I3*0.00689476</f>
        <v>8.3394128322122292</v>
      </c>
      <c r="K3" s="8">
        <v>575.02077890999999</v>
      </c>
      <c r="L3" s="6">
        <f t="shared" ref="L3:L66" si="3">K3*0.00689476</f>
        <v>3.9646302655975112</v>
      </c>
      <c r="M3" s="8">
        <v>23.739385219999999</v>
      </c>
      <c r="N3" s="9">
        <f t="shared" ref="N3:N43" si="4">(101325*(G3/1000000))/($B$1*(M3+273.15))</f>
        <v>3.0904097222600093E-3</v>
      </c>
      <c r="O3" s="9">
        <f>SUM($N$2:N3)</f>
        <v>6.1832788724087437E-3</v>
      </c>
      <c r="P3" s="4">
        <f t="shared" ref="P3:P66" si="5">O3*1000</f>
        <v>6.183278872408744</v>
      </c>
      <c r="Q3" s="34">
        <f>N3/F3*1000</f>
        <v>40.455537208046898</v>
      </c>
      <c r="R3" s="33">
        <f t="shared" ref="R3:R66" si="6">O3</f>
        <v>6.1832788724087437E-3</v>
      </c>
      <c r="S3" s="4">
        <v>0</v>
      </c>
      <c r="T3" s="4">
        <f t="shared" ref="T3:T66" si="7">S3*1000</f>
        <v>0</v>
      </c>
      <c r="U3" s="9">
        <f t="shared" ref="U3:U66" si="8">$R$157-R3</f>
        <v>0.24514963512511292</v>
      </c>
      <c r="V3" s="34">
        <f t="shared" ref="V3:V66" si="9">(U3*1000000)*($B$1/1000000)*($B$5+273.15)/J3</f>
        <v>20.469995371049635</v>
      </c>
      <c r="W3" s="34">
        <f t="shared" ref="W3:W66" si="10">$S$157-S3</f>
        <v>9.1010642795441521E-2</v>
      </c>
      <c r="X3" s="35">
        <f t="shared" ref="X3:X66" si="11">W3*124</f>
        <v>11.285319706634748</v>
      </c>
      <c r="Y3" s="35">
        <f t="shared" ref="Y3:Y66" si="12">X3/0.91</f>
        <v>12.401450227071152</v>
      </c>
      <c r="Z3" s="35">
        <f t="shared" si="0"/>
        <v>0</v>
      </c>
      <c r="AA3" s="35">
        <f t="shared" ref="AA3:AA66" si="13">Z3/0.9998</f>
        <v>0</v>
      </c>
      <c r="AB3" s="34">
        <f t="shared" ref="AB3:AB66" si="14">$B$4-V3-Y3</f>
        <v>60.050566319416063</v>
      </c>
      <c r="AC3" s="35">
        <f t="shared" ref="AC3:AC66" si="15">AB3/$B$4</f>
        <v>0.64624694494031854</v>
      </c>
      <c r="AD3" s="35">
        <f t="shared" ref="AD3:AD66" si="16">Y3/$B$4</f>
        <v>0.13346084497262881</v>
      </c>
      <c r="AE3" s="35">
        <f t="shared" ref="AE3:AE66" si="17">V3/$B$4</f>
        <v>0.2202922100870526</v>
      </c>
    </row>
    <row r="4" spans="1:33" x14ac:dyDescent="0.25">
      <c r="A4" s="19" t="s">
        <v>2</v>
      </c>
      <c r="B4" s="20">
        <f>B2*B3</f>
        <v>92.92201191753685</v>
      </c>
      <c r="C4" s="14"/>
      <c r="D4" s="5">
        <v>42667.664294629627</v>
      </c>
      <c r="E4" s="6">
        <f t="shared" si="1"/>
        <v>298.66429462962697</v>
      </c>
      <c r="F4" s="6">
        <f t="shared" ref="F4:F67" si="18">(E4-E3)*24</f>
        <v>7.916833326453343E-2</v>
      </c>
      <c r="G4" s="7">
        <v>21</v>
      </c>
      <c r="H4" s="4">
        <f>SUM($G$2:G4)</f>
        <v>67</v>
      </c>
      <c r="I4" s="8">
        <v>1195.4276222999999</v>
      </c>
      <c r="J4" s="6">
        <f t="shared" si="2"/>
        <v>8.2421865531291481</v>
      </c>
      <c r="K4" s="8">
        <v>574.09680211</v>
      </c>
      <c r="L4" s="6">
        <f t="shared" si="3"/>
        <v>3.9582596673159434</v>
      </c>
      <c r="M4" s="8">
        <v>23.927103809999998</v>
      </c>
      <c r="N4" s="9">
        <f t="shared" si="4"/>
        <v>2.8198954655507084E-3</v>
      </c>
      <c r="O4" s="9">
        <f>SUM($N$2:N4)</f>
        <v>9.0031743379594513E-3</v>
      </c>
      <c r="P4" s="4">
        <f t="shared" si="5"/>
        <v>9.003174337959452</v>
      </c>
      <c r="Q4" s="34">
        <f t="shared" ref="Q4:Q67" si="19">N4/F4*1000</f>
        <v>35.61898235407201</v>
      </c>
      <c r="R4" s="33">
        <f t="shared" si="6"/>
        <v>9.0031743379594513E-3</v>
      </c>
      <c r="S4" s="4">
        <v>0</v>
      </c>
      <c r="T4" s="4">
        <f t="shared" si="7"/>
        <v>0</v>
      </c>
      <c r="U4" s="9">
        <f t="shared" si="8"/>
        <v>0.24232973965956223</v>
      </c>
      <c r="V4" s="34">
        <f t="shared" si="9"/>
        <v>20.473224205319092</v>
      </c>
      <c r="W4" s="34">
        <f t="shared" si="10"/>
        <v>9.1010642795441521E-2</v>
      </c>
      <c r="X4" s="35">
        <f t="shared" si="11"/>
        <v>11.285319706634748</v>
      </c>
      <c r="Y4" s="35">
        <f t="shared" si="12"/>
        <v>12.401450227071152</v>
      </c>
      <c r="Z4" s="35">
        <f t="shared" si="0"/>
        <v>0</v>
      </c>
      <c r="AA4" s="35">
        <f t="shared" si="13"/>
        <v>0</v>
      </c>
      <c r="AB4" s="34">
        <f t="shared" si="14"/>
        <v>60.047337485146599</v>
      </c>
      <c r="AC4" s="35">
        <f t="shared" si="15"/>
        <v>0.6462121971534075</v>
      </c>
      <c r="AD4" s="35">
        <f t="shared" si="16"/>
        <v>0.13346084497262881</v>
      </c>
      <c r="AE4" s="35">
        <f t="shared" si="17"/>
        <v>0.22032695787396367</v>
      </c>
    </row>
    <row r="5" spans="1:33" ht="15.75" thickBot="1" x14ac:dyDescent="0.3">
      <c r="A5" s="21" t="s">
        <v>3</v>
      </c>
      <c r="B5" s="22">
        <v>1</v>
      </c>
      <c r="C5" s="14"/>
      <c r="D5" s="5">
        <v>42667.667477569441</v>
      </c>
      <c r="E5" s="6">
        <f t="shared" si="1"/>
        <v>298.66747756944096</v>
      </c>
      <c r="F5" s="6">
        <f t="shared" si="18"/>
        <v>7.6390555535908788E-2</v>
      </c>
      <c r="G5" s="7">
        <v>20</v>
      </c>
      <c r="H5" s="4">
        <f>SUM($G$2:G5)</f>
        <v>87</v>
      </c>
      <c r="I5" s="8">
        <v>1181.44050627</v>
      </c>
      <c r="J5" s="6">
        <f t="shared" si="2"/>
        <v>8.1457487450101453</v>
      </c>
      <c r="K5" s="8">
        <v>572.94361945000003</v>
      </c>
      <c r="L5" s="6">
        <f t="shared" si="3"/>
        <v>3.9503087496390821</v>
      </c>
      <c r="M5" s="8">
        <v>23.845719150000001</v>
      </c>
      <c r="N5" s="9">
        <f t="shared" si="4"/>
        <v>2.6863506583619775E-3</v>
      </c>
      <c r="O5" s="9">
        <f>SUM($N$2:N5)</f>
        <v>1.1689524996321428E-2</v>
      </c>
      <c r="P5" s="4">
        <f t="shared" si="5"/>
        <v>11.689524996321428</v>
      </c>
      <c r="Q5" s="34">
        <f t="shared" si="19"/>
        <v>35.166005005673888</v>
      </c>
      <c r="R5" s="33">
        <f t="shared" si="6"/>
        <v>1.1689524996321428E-2</v>
      </c>
      <c r="S5" s="4">
        <v>0</v>
      </c>
      <c r="T5" s="4">
        <f t="shared" si="7"/>
        <v>0</v>
      </c>
      <c r="U5" s="9">
        <f t="shared" si="8"/>
        <v>0.23964338900120025</v>
      </c>
      <c r="V5" s="34">
        <f t="shared" si="9"/>
        <v>20.485964196073045</v>
      </c>
      <c r="W5" s="34">
        <f t="shared" si="10"/>
        <v>9.1010642795441521E-2</v>
      </c>
      <c r="X5" s="35">
        <f t="shared" si="11"/>
        <v>11.285319706634748</v>
      </c>
      <c r="Y5" s="35">
        <f t="shared" si="12"/>
        <v>12.401450227071152</v>
      </c>
      <c r="Z5" s="35">
        <f t="shared" si="0"/>
        <v>0</v>
      </c>
      <c r="AA5" s="35">
        <f t="shared" si="13"/>
        <v>0</v>
      </c>
      <c r="AB5" s="34">
        <f t="shared" si="14"/>
        <v>60.034597494392656</v>
      </c>
      <c r="AC5" s="35">
        <f t="shared" si="15"/>
        <v>0.64607509303253186</v>
      </c>
      <c r="AD5" s="35">
        <f t="shared" si="16"/>
        <v>0.13346084497262881</v>
      </c>
      <c r="AE5" s="35">
        <f t="shared" si="17"/>
        <v>0.22046406199483934</v>
      </c>
    </row>
    <row r="6" spans="1:33" x14ac:dyDescent="0.25">
      <c r="D6" s="5">
        <v>42667.67100771991</v>
      </c>
      <c r="E6" s="6">
        <f t="shared" si="1"/>
        <v>298.67100771990954</v>
      </c>
      <c r="F6" s="6">
        <f t="shared" si="18"/>
        <v>8.472361124586314E-2</v>
      </c>
      <c r="G6" s="7">
        <v>18</v>
      </c>
      <c r="H6" s="4">
        <f>SUM($G$2:G6)</f>
        <v>105</v>
      </c>
      <c r="I6" s="8">
        <v>1168.2789121200001</v>
      </c>
      <c r="J6" s="6">
        <f t="shared" si="2"/>
        <v>8.0550027121284913</v>
      </c>
      <c r="K6" s="8">
        <v>545.74829977000002</v>
      </c>
      <c r="L6" s="6">
        <f t="shared" si="3"/>
        <v>3.7628035473222052</v>
      </c>
      <c r="M6" s="8">
        <v>23.584371569999998</v>
      </c>
      <c r="N6" s="9">
        <f t="shared" si="4"/>
        <v>2.4198449856118985E-3</v>
      </c>
      <c r="O6" s="9">
        <f>SUM($N$2:N6)</f>
        <v>1.4109369981933326E-2</v>
      </c>
      <c r="P6" s="4">
        <f t="shared" si="5"/>
        <v>14.109369981933327</v>
      </c>
      <c r="Q6" s="34">
        <f t="shared" si="19"/>
        <v>28.561636479229442</v>
      </c>
      <c r="R6" s="33">
        <f t="shared" si="6"/>
        <v>1.4109369981933326E-2</v>
      </c>
      <c r="S6" s="4">
        <v>0</v>
      </c>
      <c r="T6" s="4">
        <f t="shared" si="7"/>
        <v>0</v>
      </c>
      <c r="U6" s="9">
        <f t="shared" si="8"/>
        <v>0.23722354401558834</v>
      </c>
      <c r="V6" s="34">
        <f t="shared" si="9"/>
        <v>20.507563531249094</v>
      </c>
      <c r="W6" s="34">
        <f t="shared" si="10"/>
        <v>9.1010642795441521E-2</v>
      </c>
      <c r="X6" s="35">
        <f t="shared" si="11"/>
        <v>11.285319706634748</v>
      </c>
      <c r="Y6" s="35">
        <f t="shared" si="12"/>
        <v>12.401450227071152</v>
      </c>
      <c r="Z6" s="35">
        <f t="shared" si="0"/>
        <v>0</v>
      </c>
      <c r="AA6" s="35">
        <f t="shared" si="13"/>
        <v>0</v>
      </c>
      <c r="AB6" s="34">
        <f t="shared" si="14"/>
        <v>60.012998159216608</v>
      </c>
      <c r="AC6" s="35">
        <f t="shared" si="15"/>
        <v>0.64584264719187123</v>
      </c>
      <c r="AD6" s="35">
        <f t="shared" si="16"/>
        <v>0.13346084497262881</v>
      </c>
      <c r="AE6" s="35">
        <f t="shared" si="17"/>
        <v>0.22069650783549999</v>
      </c>
    </row>
    <row r="7" spans="1:33" x14ac:dyDescent="0.25">
      <c r="D7" s="5">
        <v>42667.673820277778</v>
      </c>
      <c r="E7" s="6">
        <f t="shared" si="1"/>
        <v>298.67382027777785</v>
      </c>
      <c r="F7" s="6">
        <f t="shared" si="18"/>
        <v>6.7501388839446008E-2</v>
      </c>
      <c r="G7" s="7">
        <v>19</v>
      </c>
      <c r="H7" s="4">
        <f>SUM($G$2:G7)</f>
        <v>124</v>
      </c>
      <c r="I7" s="8">
        <v>1155.19683252</v>
      </c>
      <c r="J7" s="6">
        <f t="shared" si="2"/>
        <v>7.9648049129855956</v>
      </c>
      <c r="K7" s="8">
        <v>546.10596821000001</v>
      </c>
      <c r="L7" s="6">
        <f t="shared" si="3"/>
        <v>3.7652695853755795</v>
      </c>
      <c r="M7" s="8">
        <v>23.466609949999999</v>
      </c>
      <c r="N7" s="9">
        <f t="shared" si="4"/>
        <v>2.5552949091879633E-3</v>
      </c>
      <c r="O7" s="9">
        <f>SUM($N$2:N7)</f>
        <v>1.6664664891121291E-2</v>
      </c>
      <c r="P7" s="4">
        <f t="shared" si="5"/>
        <v>16.664664891121291</v>
      </c>
      <c r="Q7" s="34">
        <f t="shared" si="19"/>
        <v>37.855441986027955</v>
      </c>
      <c r="R7" s="33">
        <f t="shared" si="6"/>
        <v>1.6664664891121291E-2</v>
      </c>
      <c r="S7" s="4">
        <v>0</v>
      </c>
      <c r="T7" s="4">
        <f t="shared" si="7"/>
        <v>0</v>
      </c>
      <c r="U7" s="9">
        <f t="shared" si="8"/>
        <v>0.23466824910640038</v>
      </c>
      <c r="V7" s="34">
        <f t="shared" si="9"/>
        <v>20.516399966630981</v>
      </c>
      <c r="W7" s="34">
        <f t="shared" si="10"/>
        <v>9.1010642795441521E-2</v>
      </c>
      <c r="X7" s="35">
        <f t="shared" si="11"/>
        <v>11.285319706634748</v>
      </c>
      <c r="Y7" s="35">
        <f t="shared" si="12"/>
        <v>12.401450227071152</v>
      </c>
      <c r="Z7" s="35">
        <f t="shared" si="0"/>
        <v>0</v>
      </c>
      <c r="AA7" s="35">
        <f t="shared" si="13"/>
        <v>0</v>
      </c>
      <c r="AB7" s="34">
        <f t="shared" si="14"/>
        <v>60.004161723834713</v>
      </c>
      <c r="AC7" s="35">
        <f t="shared" si="15"/>
        <v>0.64574755201259626</v>
      </c>
      <c r="AD7" s="35">
        <f t="shared" si="16"/>
        <v>0.13346084497262881</v>
      </c>
      <c r="AE7" s="35">
        <f t="shared" si="17"/>
        <v>0.22079160301477493</v>
      </c>
    </row>
    <row r="8" spans="1:33" x14ac:dyDescent="0.25">
      <c r="D8" s="5">
        <v>42667.689202546295</v>
      </c>
      <c r="E8" s="6">
        <f t="shared" si="1"/>
        <v>298.68920254629484</v>
      </c>
      <c r="F8" s="6">
        <f t="shared" si="18"/>
        <v>0.36917444440769032</v>
      </c>
      <c r="G8" s="7">
        <v>22</v>
      </c>
      <c r="H8" s="4">
        <f>SUM($G$2:G8)</f>
        <v>146</v>
      </c>
      <c r="I8" s="8">
        <v>1142.22881312</v>
      </c>
      <c r="J8" s="6">
        <f t="shared" si="2"/>
        <v>7.8753935315472514</v>
      </c>
      <c r="K8" s="8">
        <v>530.67182996999998</v>
      </c>
      <c r="L8" s="6">
        <f t="shared" si="3"/>
        <v>3.6588549064039571</v>
      </c>
      <c r="M8" s="8">
        <v>23.81294441</v>
      </c>
      <c r="N8" s="9">
        <f t="shared" si="4"/>
        <v>2.9553118554230882E-3</v>
      </c>
      <c r="O8" s="9">
        <f>SUM($N$2:N8)</f>
        <v>1.9619976746544379E-2</v>
      </c>
      <c r="P8" s="4">
        <f t="shared" si="5"/>
        <v>19.619976746544378</v>
      </c>
      <c r="Q8" s="34">
        <f t="shared" si="19"/>
        <v>8.0051907714377144</v>
      </c>
      <c r="R8" s="33">
        <f t="shared" si="6"/>
        <v>1.9619976746544379E-2</v>
      </c>
      <c r="S8" s="4">
        <v>0</v>
      </c>
      <c r="T8" s="4">
        <f t="shared" si="7"/>
        <v>0</v>
      </c>
      <c r="U8" s="9">
        <f t="shared" si="8"/>
        <v>0.2317129372509773</v>
      </c>
      <c r="V8" s="34">
        <f t="shared" si="9"/>
        <v>20.488019778559899</v>
      </c>
      <c r="W8" s="34">
        <f t="shared" si="10"/>
        <v>9.1010642795441521E-2</v>
      </c>
      <c r="X8" s="35">
        <f t="shared" si="11"/>
        <v>11.285319706634748</v>
      </c>
      <c r="Y8" s="35">
        <f t="shared" si="12"/>
        <v>12.401450227071152</v>
      </c>
      <c r="Z8" s="35">
        <f t="shared" si="0"/>
        <v>0</v>
      </c>
      <c r="AA8" s="35">
        <f t="shared" si="13"/>
        <v>0</v>
      </c>
      <c r="AB8" s="34">
        <f t="shared" si="14"/>
        <v>60.032541911905795</v>
      </c>
      <c r="AC8" s="35">
        <f t="shared" si="15"/>
        <v>0.64605297144428342</v>
      </c>
      <c r="AD8" s="35">
        <f t="shared" si="16"/>
        <v>0.13346084497262881</v>
      </c>
      <c r="AE8" s="35">
        <f t="shared" si="17"/>
        <v>0.22048618358308777</v>
      </c>
    </row>
    <row r="9" spans="1:33" x14ac:dyDescent="0.25">
      <c r="D9" s="5">
        <v>42667.690336817126</v>
      </c>
      <c r="E9" s="6">
        <f t="shared" si="1"/>
        <v>298.69033681712608</v>
      </c>
      <c r="F9" s="6">
        <f t="shared" si="18"/>
        <v>2.7222499949857593E-2</v>
      </c>
      <c r="G9" s="7">
        <v>18</v>
      </c>
      <c r="H9" s="4">
        <f>SUM($G$2:G9)</f>
        <v>164</v>
      </c>
      <c r="I9" s="8">
        <v>1129.4268212899999</v>
      </c>
      <c r="J9" s="6">
        <f t="shared" si="2"/>
        <v>7.7871268703574392</v>
      </c>
      <c r="K9" s="8">
        <v>530.61519912999995</v>
      </c>
      <c r="L9" s="6">
        <f t="shared" si="3"/>
        <v>3.6584644503535584</v>
      </c>
      <c r="M9" s="8">
        <v>23.878149029999999</v>
      </c>
      <c r="N9" s="9">
        <f t="shared" si="4"/>
        <v>2.4174516235154491E-3</v>
      </c>
      <c r="O9" s="9">
        <f>SUM($N$2:N9)</f>
        <v>2.2037428370059828E-2</v>
      </c>
      <c r="P9" s="4">
        <f t="shared" si="5"/>
        <v>22.037428370059828</v>
      </c>
      <c r="Q9" s="34">
        <f t="shared" si="19"/>
        <v>88.803439359657162</v>
      </c>
      <c r="R9" s="33">
        <f t="shared" si="6"/>
        <v>2.2037428370059828E-2</v>
      </c>
      <c r="S9" s="4">
        <v>0</v>
      </c>
      <c r="T9" s="4">
        <f t="shared" si="7"/>
        <v>0</v>
      </c>
      <c r="U9" s="9">
        <f t="shared" si="8"/>
        <v>0.22929548562746183</v>
      </c>
      <c r="V9" s="34">
        <f t="shared" si="9"/>
        <v>20.504076845737004</v>
      </c>
      <c r="W9" s="34">
        <f t="shared" si="10"/>
        <v>9.1010642795441521E-2</v>
      </c>
      <c r="X9" s="35">
        <f t="shared" si="11"/>
        <v>11.285319706634748</v>
      </c>
      <c r="Y9" s="35">
        <f t="shared" si="12"/>
        <v>12.401450227071152</v>
      </c>
      <c r="Z9" s="35">
        <f t="shared" si="0"/>
        <v>0</v>
      </c>
      <c r="AA9" s="35">
        <f t="shared" si="13"/>
        <v>0</v>
      </c>
      <c r="AB9" s="34">
        <f t="shared" si="14"/>
        <v>60.016484844728694</v>
      </c>
      <c r="AC9" s="35">
        <f t="shared" si="15"/>
        <v>0.64588016989978658</v>
      </c>
      <c r="AD9" s="35">
        <f t="shared" si="16"/>
        <v>0.13346084497262881</v>
      </c>
      <c r="AE9" s="35">
        <f t="shared" si="17"/>
        <v>0.22065898512758461</v>
      </c>
    </row>
    <row r="10" spans="1:33" x14ac:dyDescent="0.25">
      <c r="D10" s="5">
        <v>42667.691586851855</v>
      </c>
      <c r="E10" s="6">
        <f t="shared" si="1"/>
        <v>298.69158685185539</v>
      </c>
      <c r="F10" s="6">
        <f t="shared" si="18"/>
        <v>3.0000833503436297E-2</v>
      </c>
      <c r="G10" s="7">
        <v>20</v>
      </c>
      <c r="H10" s="4">
        <f>SUM($G$2:G10)</f>
        <v>184</v>
      </c>
      <c r="I10" s="8">
        <v>1116.6799238200001</v>
      </c>
      <c r="J10" s="6">
        <f t="shared" si="2"/>
        <v>7.6992400715571838</v>
      </c>
      <c r="K10" s="8">
        <v>530.13681759999997</v>
      </c>
      <c r="L10" s="6">
        <f t="shared" si="3"/>
        <v>3.6551661245157758</v>
      </c>
      <c r="M10" s="8">
        <v>23.63229561</v>
      </c>
      <c r="N10" s="9">
        <f t="shared" si="4"/>
        <v>2.6882824800227353E-3</v>
      </c>
      <c r="O10" s="9">
        <f>SUM($N$2:N10)</f>
        <v>2.4725710850082565E-2</v>
      </c>
      <c r="P10" s="4">
        <f t="shared" si="5"/>
        <v>24.725710850082564</v>
      </c>
      <c r="Q10" s="34">
        <f t="shared" si="19"/>
        <v>89.606926411388514</v>
      </c>
      <c r="R10" s="33">
        <f t="shared" si="6"/>
        <v>2.4725710850082565E-2</v>
      </c>
      <c r="S10" s="4">
        <v>0</v>
      </c>
      <c r="T10" s="4">
        <f t="shared" si="7"/>
        <v>0</v>
      </c>
      <c r="U10" s="9">
        <f t="shared" si="8"/>
        <v>0.2266072031474391</v>
      </c>
      <c r="V10" s="34">
        <f t="shared" si="9"/>
        <v>20.494994957986339</v>
      </c>
      <c r="W10" s="34">
        <f t="shared" si="10"/>
        <v>9.1010642795441521E-2</v>
      </c>
      <c r="X10" s="35">
        <f t="shared" si="11"/>
        <v>11.285319706634748</v>
      </c>
      <c r="Y10" s="35">
        <f t="shared" si="12"/>
        <v>12.401450227071152</v>
      </c>
      <c r="Z10" s="35">
        <f t="shared" si="0"/>
        <v>0</v>
      </c>
      <c r="AA10" s="35">
        <f t="shared" si="13"/>
        <v>0</v>
      </c>
      <c r="AB10" s="34">
        <f t="shared" si="14"/>
        <v>60.025566732479362</v>
      </c>
      <c r="AC10" s="35">
        <f t="shared" si="15"/>
        <v>0.64597790656694709</v>
      </c>
      <c r="AD10" s="35">
        <f t="shared" si="16"/>
        <v>0.13346084497262881</v>
      </c>
      <c r="AE10" s="35">
        <f t="shared" si="17"/>
        <v>0.22056124846042416</v>
      </c>
    </row>
    <row r="11" spans="1:33" x14ac:dyDescent="0.25">
      <c r="D11" s="5">
        <v>42667.692790567133</v>
      </c>
      <c r="E11" s="6">
        <f t="shared" si="1"/>
        <v>298.69279056713276</v>
      </c>
      <c r="F11" s="6">
        <f t="shared" si="18"/>
        <v>2.8889166656881571E-2</v>
      </c>
      <c r="G11" s="7">
        <v>17</v>
      </c>
      <c r="H11" s="4">
        <f>SUM($G$2:G11)</f>
        <v>201</v>
      </c>
      <c r="I11" s="8">
        <v>1104.2889060800001</v>
      </c>
      <c r="J11" s="6">
        <f t="shared" si="2"/>
        <v>7.6138069780841411</v>
      </c>
      <c r="K11" s="8">
        <v>530.07348047999994</v>
      </c>
      <c r="L11" s="6">
        <f t="shared" si="3"/>
        <v>3.6547294302742843</v>
      </c>
      <c r="M11" s="8">
        <v>23.502498630000002</v>
      </c>
      <c r="N11" s="9">
        <f t="shared" si="4"/>
        <v>2.2860399017394844E-3</v>
      </c>
      <c r="O11" s="9">
        <f>SUM($N$2:N11)</f>
        <v>2.701175075182205E-2</v>
      </c>
      <c r="P11" s="4">
        <f t="shared" si="5"/>
        <v>27.011750751822049</v>
      </c>
      <c r="Q11" s="34">
        <f t="shared" si="19"/>
        <v>79.131389592885199</v>
      </c>
      <c r="R11" s="33">
        <f t="shared" si="6"/>
        <v>2.701175075182205E-2</v>
      </c>
      <c r="S11" s="4">
        <v>0</v>
      </c>
      <c r="T11" s="4">
        <f t="shared" si="7"/>
        <v>0</v>
      </c>
      <c r="U11" s="9">
        <f t="shared" si="8"/>
        <v>0.22432116324569962</v>
      </c>
      <c r="V11" s="34">
        <f t="shared" si="9"/>
        <v>20.515889565534966</v>
      </c>
      <c r="W11" s="34">
        <f t="shared" si="10"/>
        <v>9.1010642795441521E-2</v>
      </c>
      <c r="X11" s="35">
        <f t="shared" si="11"/>
        <v>11.285319706634748</v>
      </c>
      <c r="Y11" s="35">
        <f t="shared" si="12"/>
        <v>12.401450227071152</v>
      </c>
      <c r="Z11" s="35">
        <f t="shared" si="0"/>
        <v>0</v>
      </c>
      <c r="AA11" s="35">
        <f t="shared" si="13"/>
        <v>0</v>
      </c>
      <c r="AB11" s="34">
        <f t="shared" si="14"/>
        <v>60.004672124930735</v>
      </c>
      <c r="AC11" s="35">
        <f t="shared" si="15"/>
        <v>0.64575304480257667</v>
      </c>
      <c r="AD11" s="35">
        <f t="shared" si="16"/>
        <v>0.13346084497262881</v>
      </c>
      <c r="AE11" s="35">
        <f t="shared" si="17"/>
        <v>0.22078611022479458</v>
      </c>
    </row>
    <row r="12" spans="1:33" x14ac:dyDescent="0.25">
      <c r="D12" s="5">
        <v>42667.69412162037</v>
      </c>
      <c r="E12" s="6">
        <f t="shared" si="1"/>
        <v>298.69412162037042</v>
      </c>
      <c r="F12" s="6">
        <f t="shared" si="18"/>
        <v>3.1945277703925967E-2</v>
      </c>
      <c r="G12" s="7">
        <v>18</v>
      </c>
      <c r="H12" s="4">
        <f>SUM($G$2:G12)</f>
        <v>219</v>
      </c>
      <c r="I12" s="8">
        <v>1092.0989082799999</v>
      </c>
      <c r="J12" s="6">
        <f t="shared" si="2"/>
        <v>7.5297598688526124</v>
      </c>
      <c r="K12" s="8">
        <v>529.79703257999995</v>
      </c>
      <c r="L12" s="6">
        <f t="shared" si="3"/>
        <v>3.6528233883512802</v>
      </c>
      <c r="M12" s="8">
        <v>23.442861560000001</v>
      </c>
      <c r="N12" s="9">
        <f t="shared" si="4"/>
        <v>2.4209995389828437E-3</v>
      </c>
      <c r="O12" s="9">
        <f>SUM($N$2:N12)</f>
        <v>2.9432750290804895E-2</v>
      </c>
      <c r="P12" s="4">
        <f t="shared" si="5"/>
        <v>29.432750290804893</v>
      </c>
      <c r="Q12" s="34">
        <f t="shared" si="19"/>
        <v>75.785834808545459</v>
      </c>
      <c r="R12" s="33">
        <f t="shared" si="6"/>
        <v>2.9432750290804895E-2</v>
      </c>
      <c r="S12" s="4">
        <v>0</v>
      </c>
      <c r="T12" s="4">
        <f t="shared" si="7"/>
        <v>0</v>
      </c>
      <c r="U12" s="9">
        <f t="shared" si="8"/>
        <v>0.22190016370671678</v>
      </c>
      <c r="V12" s="34">
        <f t="shared" si="9"/>
        <v>20.520997294332627</v>
      </c>
      <c r="W12" s="34">
        <f t="shared" si="10"/>
        <v>9.1010642795441521E-2</v>
      </c>
      <c r="X12" s="35">
        <f t="shared" si="11"/>
        <v>11.285319706634748</v>
      </c>
      <c r="Y12" s="35">
        <f t="shared" si="12"/>
        <v>12.401450227071152</v>
      </c>
      <c r="Z12" s="35">
        <f t="shared" si="0"/>
        <v>0</v>
      </c>
      <c r="AA12" s="35">
        <f t="shared" si="13"/>
        <v>0</v>
      </c>
      <c r="AB12" s="34">
        <f t="shared" si="14"/>
        <v>59.999564396133067</v>
      </c>
      <c r="AC12" s="35">
        <f t="shared" si="15"/>
        <v>0.64569807689247372</v>
      </c>
      <c r="AD12" s="35">
        <f t="shared" si="16"/>
        <v>0.13346084497262881</v>
      </c>
      <c r="AE12" s="35">
        <f t="shared" si="17"/>
        <v>0.22084107813489745</v>
      </c>
    </row>
    <row r="13" spans="1:33" x14ac:dyDescent="0.25">
      <c r="D13" s="5">
        <v>42667.703253749998</v>
      </c>
      <c r="E13" s="6">
        <f t="shared" si="1"/>
        <v>298.70325374999811</v>
      </c>
      <c r="F13" s="6">
        <f t="shared" si="18"/>
        <v>0.21917111106449738</v>
      </c>
      <c r="G13" s="7">
        <v>20</v>
      </c>
      <c r="H13" s="4">
        <f>SUM($G$2:G13)</f>
        <v>239</v>
      </c>
      <c r="I13" s="8">
        <v>1079.73171514</v>
      </c>
      <c r="J13" s="6">
        <f t="shared" si="2"/>
        <v>7.4444910402786659</v>
      </c>
      <c r="K13" s="8">
        <v>501.05762844999998</v>
      </c>
      <c r="L13" s="6">
        <f t="shared" si="3"/>
        <v>3.4546720943319218</v>
      </c>
      <c r="M13" s="8">
        <v>23.795545579999999</v>
      </c>
      <c r="N13" s="9">
        <f t="shared" si="4"/>
        <v>2.6868045591017195E-3</v>
      </c>
      <c r="O13" s="9">
        <f>SUM($N$2:N13)</f>
        <v>3.2119554849906612E-2</v>
      </c>
      <c r="P13" s="4">
        <f t="shared" si="5"/>
        <v>32.119554849906613</v>
      </c>
      <c r="Q13" s="34">
        <f t="shared" si="19"/>
        <v>12.258935705769408</v>
      </c>
      <c r="R13" s="33">
        <f t="shared" si="6"/>
        <v>3.2119554849906612E-2</v>
      </c>
      <c r="S13" s="4">
        <v>0</v>
      </c>
      <c r="T13" s="4">
        <f t="shared" si="7"/>
        <v>0</v>
      </c>
      <c r="U13" s="9">
        <f t="shared" si="8"/>
        <v>0.21921335914761506</v>
      </c>
      <c r="V13" s="34">
        <f t="shared" si="9"/>
        <v>20.504726098306307</v>
      </c>
      <c r="W13" s="34">
        <f t="shared" si="10"/>
        <v>9.1010642795441521E-2</v>
      </c>
      <c r="X13" s="35">
        <f t="shared" si="11"/>
        <v>11.285319706634748</v>
      </c>
      <c r="Y13" s="35">
        <f t="shared" si="12"/>
        <v>12.401450227071152</v>
      </c>
      <c r="Z13" s="35">
        <f t="shared" si="0"/>
        <v>0</v>
      </c>
      <c r="AA13" s="35">
        <f t="shared" si="13"/>
        <v>0</v>
      </c>
      <c r="AB13" s="34">
        <f t="shared" si="14"/>
        <v>60.015835592159391</v>
      </c>
      <c r="AC13" s="35">
        <f t="shared" si="15"/>
        <v>0.64587318283013639</v>
      </c>
      <c r="AD13" s="35">
        <f t="shared" si="16"/>
        <v>0.13346084497262881</v>
      </c>
      <c r="AE13" s="35">
        <f t="shared" si="17"/>
        <v>0.2206659721972348</v>
      </c>
    </row>
    <row r="14" spans="1:33" x14ac:dyDescent="0.25">
      <c r="D14" s="5">
        <v>42667.706529270836</v>
      </c>
      <c r="E14" s="6">
        <f t="shared" si="1"/>
        <v>298.70652927083574</v>
      </c>
      <c r="F14" s="6">
        <f t="shared" si="18"/>
        <v>7.8612500103190541E-2</v>
      </c>
      <c r="G14" s="7">
        <v>18</v>
      </c>
      <c r="H14" s="4">
        <f>SUM($G$2:G14)</f>
        <v>257</v>
      </c>
      <c r="I14" s="8">
        <v>1067.8328239800001</v>
      </c>
      <c r="J14" s="6">
        <f t="shared" si="2"/>
        <v>7.3624510414643449</v>
      </c>
      <c r="K14" s="8">
        <v>500.19400819999998</v>
      </c>
      <c r="L14" s="6">
        <f t="shared" si="3"/>
        <v>3.4487176399770316</v>
      </c>
      <c r="M14" s="8">
        <v>23.694322589999999</v>
      </c>
      <c r="N14" s="9">
        <f t="shared" si="4"/>
        <v>2.4189486759837115E-3</v>
      </c>
      <c r="O14" s="9">
        <f>SUM($N$2:N14)</f>
        <v>3.4538503525890323E-2</v>
      </c>
      <c r="P14" s="4">
        <f t="shared" si="5"/>
        <v>34.53850352589032</v>
      </c>
      <c r="Q14" s="34">
        <f t="shared" si="19"/>
        <v>30.77053487433275</v>
      </c>
      <c r="R14" s="33">
        <f t="shared" si="6"/>
        <v>3.4538503525890323E-2</v>
      </c>
      <c r="S14" s="4">
        <v>0</v>
      </c>
      <c r="T14" s="4">
        <f t="shared" si="7"/>
        <v>0</v>
      </c>
      <c r="U14" s="9">
        <f t="shared" si="8"/>
        <v>0.21679441047163134</v>
      </c>
      <c r="V14" s="34">
        <f t="shared" si="9"/>
        <v>20.504426546543211</v>
      </c>
      <c r="W14" s="34">
        <f t="shared" si="10"/>
        <v>9.1010642795441521E-2</v>
      </c>
      <c r="X14" s="35">
        <f t="shared" si="11"/>
        <v>11.285319706634748</v>
      </c>
      <c r="Y14" s="35">
        <f t="shared" si="12"/>
        <v>12.401450227071152</v>
      </c>
      <c r="Z14" s="35">
        <f t="shared" si="0"/>
        <v>0</v>
      </c>
      <c r="AA14" s="35">
        <f t="shared" si="13"/>
        <v>0</v>
      </c>
      <c r="AB14" s="34">
        <f t="shared" si="14"/>
        <v>60.016135143922483</v>
      </c>
      <c r="AC14" s="35">
        <f t="shared" si="15"/>
        <v>0.6458764065201632</v>
      </c>
      <c r="AD14" s="35">
        <f t="shared" si="16"/>
        <v>0.13346084497262881</v>
      </c>
      <c r="AE14" s="35">
        <f t="shared" si="17"/>
        <v>0.22066274850720793</v>
      </c>
    </row>
    <row r="15" spans="1:33" x14ac:dyDescent="0.25">
      <c r="D15" s="5">
        <v>42667.707860324073</v>
      </c>
      <c r="E15" s="6">
        <f t="shared" si="1"/>
        <v>298.70786032407341</v>
      </c>
      <c r="F15" s="6">
        <f t="shared" si="18"/>
        <v>3.1945277703925967E-2</v>
      </c>
      <c r="G15" s="7">
        <v>18</v>
      </c>
      <c r="H15" s="4">
        <f>SUM($G$2:G15)</f>
        <v>275</v>
      </c>
      <c r="I15" s="8">
        <v>1055.6450597400001</v>
      </c>
      <c r="J15" s="6">
        <f t="shared" si="2"/>
        <v>7.2784193320929624</v>
      </c>
      <c r="K15" s="8">
        <v>499.85496833000002</v>
      </c>
      <c r="L15" s="6">
        <f t="shared" si="3"/>
        <v>3.4463800414429508</v>
      </c>
      <c r="M15" s="8">
        <v>23.466838840000001</v>
      </c>
      <c r="N15" s="9">
        <f t="shared" si="4"/>
        <v>2.4208038353806709E-3</v>
      </c>
      <c r="O15" s="9">
        <f>SUM($N$2:N15)</f>
        <v>3.6959307361270996E-2</v>
      </c>
      <c r="P15" s="4">
        <f t="shared" si="5"/>
        <v>36.959307361270994</v>
      </c>
      <c r="Q15" s="34">
        <f t="shared" si="19"/>
        <v>75.779708594712332</v>
      </c>
      <c r="R15" s="33">
        <f t="shared" si="6"/>
        <v>3.6959307361270996E-2</v>
      </c>
      <c r="S15" s="4">
        <v>0</v>
      </c>
      <c r="T15" s="4">
        <f t="shared" si="7"/>
        <v>0</v>
      </c>
      <c r="U15" s="9">
        <f t="shared" si="8"/>
        <v>0.21437360663625066</v>
      </c>
      <c r="V15" s="34">
        <f t="shared" si="9"/>
        <v>20.509553628008359</v>
      </c>
      <c r="W15" s="34">
        <f t="shared" si="10"/>
        <v>9.1010642795441521E-2</v>
      </c>
      <c r="X15" s="35">
        <f t="shared" si="11"/>
        <v>11.285319706634748</v>
      </c>
      <c r="Y15" s="35">
        <f t="shared" si="12"/>
        <v>12.401450227071152</v>
      </c>
      <c r="Z15" s="35">
        <f t="shared" si="0"/>
        <v>0</v>
      </c>
      <c r="AA15" s="35">
        <f t="shared" si="13"/>
        <v>0</v>
      </c>
      <c r="AB15" s="34">
        <f t="shared" si="14"/>
        <v>60.011008062457336</v>
      </c>
      <c r="AC15" s="35">
        <f t="shared" si="15"/>
        <v>0.64582123034221206</v>
      </c>
      <c r="AD15" s="35">
        <f t="shared" si="16"/>
        <v>0.13346084497262881</v>
      </c>
      <c r="AE15" s="35">
        <f t="shared" si="17"/>
        <v>0.22071792468515913</v>
      </c>
    </row>
    <row r="16" spans="1:33" x14ac:dyDescent="0.25">
      <c r="D16" s="5">
        <v>42667.709376574072</v>
      </c>
      <c r="E16" s="6">
        <f t="shared" si="1"/>
        <v>298.70937657407194</v>
      </c>
      <c r="F16" s="6">
        <f t="shared" si="18"/>
        <v>3.6389999964740127E-2</v>
      </c>
      <c r="G16" s="7">
        <v>18</v>
      </c>
      <c r="H16" s="4">
        <f>SUM($G$2:G16)</f>
        <v>293</v>
      </c>
      <c r="I16" s="8">
        <v>1043.89656128</v>
      </c>
      <c r="J16" s="6">
        <f t="shared" si="2"/>
        <v>7.1974162548508929</v>
      </c>
      <c r="K16" s="8">
        <v>499.45408162000001</v>
      </c>
      <c r="L16" s="6">
        <f t="shared" si="3"/>
        <v>3.4436160237903111</v>
      </c>
      <c r="M16" s="8">
        <v>23.416374210000001</v>
      </c>
      <c r="N16" s="9">
        <f t="shared" si="4"/>
        <v>2.4212157666732201E-3</v>
      </c>
      <c r="O16" s="9">
        <f>SUM($N$2:N16)</f>
        <v>3.9380523127944218E-2</v>
      </c>
      <c r="P16" s="4">
        <f t="shared" si="5"/>
        <v>39.380523127944215</v>
      </c>
      <c r="Q16" s="34">
        <f t="shared" si="19"/>
        <v>66.535195631196558</v>
      </c>
      <c r="R16" s="33">
        <f t="shared" si="6"/>
        <v>3.9380523127944218E-2</v>
      </c>
      <c r="S16" s="4">
        <v>0</v>
      </c>
      <c r="T16" s="4">
        <f t="shared" si="7"/>
        <v>0</v>
      </c>
      <c r="U16" s="9">
        <f t="shared" si="8"/>
        <v>0.21195239086957746</v>
      </c>
      <c r="V16" s="34">
        <f t="shared" si="9"/>
        <v>20.506128113826875</v>
      </c>
      <c r="W16" s="34">
        <f t="shared" si="10"/>
        <v>9.1010642795441521E-2</v>
      </c>
      <c r="X16" s="35">
        <f t="shared" si="11"/>
        <v>11.285319706634748</v>
      </c>
      <c r="Y16" s="35">
        <f t="shared" si="12"/>
        <v>12.401450227071152</v>
      </c>
      <c r="Z16" s="35">
        <f t="shared" si="0"/>
        <v>0</v>
      </c>
      <c r="AA16" s="35">
        <f t="shared" si="13"/>
        <v>0</v>
      </c>
      <c r="AB16" s="34">
        <f t="shared" si="14"/>
        <v>60.014433576638822</v>
      </c>
      <c r="AC16" s="35">
        <f t="shared" si="15"/>
        <v>0.64585809474183919</v>
      </c>
      <c r="AD16" s="35">
        <f t="shared" si="16"/>
        <v>0.13346084497262881</v>
      </c>
      <c r="AE16" s="35">
        <f t="shared" si="17"/>
        <v>0.22068106028553203</v>
      </c>
    </row>
    <row r="17" spans="4:31" x14ac:dyDescent="0.25">
      <c r="D17" s="5">
        <v>42667.711043240743</v>
      </c>
      <c r="E17" s="6">
        <f t="shared" si="1"/>
        <v>298.71104324074258</v>
      </c>
      <c r="F17" s="6">
        <f t="shared" si="18"/>
        <v>4.0000000095460564E-2</v>
      </c>
      <c r="G17" s="7">
        <v>16</v>
      </c>
      <c r="H17" s="4">
        <f>SUM($G$2:G17)</f>
        <v>309</v>
      </c>
      <c r="I17" s="8">
        <v>1032.2939884</v>
      </c>
      <c r="J17" s="6">
        <f t="shared" si="2"/>
        <v>7.1174192994607841</v>
      </c>
      <c r="K17" s="8">
        <v>498.56438137999999</v>
      </c>
      <c r="L17" s="6">
        <f t="shared" si="3"/>
        <v>3.4374817541635685</v>
      </c>
      <c r="M17" s="8">
        <v>23.397792819999999</v>
      </c>
      <c r="N17" s="9">
        <f t="shared" si="4"/>
        <v>2.1523266467973743E-3</v>
      </c>
      <c r="O17" s="9">
        <f>SUM($N$2:N17)</f>
        <v>4.1532849774741594E-2</v>
      </c>
      <c r="P17" s="4">
        <f t="shared" si="5"/>
        <v>41.532849774741592</v>
      </c>
      <c r="Q17" s="34">
        <f t="shared" si="19"/>
        <v>53.808166041520408</v>
      </c>
      <c r="R17" s="33">
        <f t="shared" si="6"/>
        <v>4.1532849774741594E-2</v>
      </c>
      <c r="S17" s="4">
        <v>0</v>
      </c>
      <c r="T17" s="4">
        <f t="shared" si="7"/>
        <v>0</v>
      </c>
      <c r="U17" s="9">
        <f t="shared" si="8"/>
        <v>0.20980006422278008</v>
      </c>
      <c r="V17" s="34">
        <f t="shared" si="9"/>
        <v>20.526033436307863</v>
      </c>
      <c r="W17" s="34">
        <f t="shared" si="10"/>
        <v>9.1010642795441521E-2</v>
      </c>
      <c r="X17" s="35">
        <f t="shared" si="11"/>
        <v>11.285319706634748</v>
      </c>
      <c r="Y17" s="35">
        <f t="shared" si="12"/>
        <v>12.401450227071152</v>
      </c>
      <c r="Z17" s="35">
        <f t="shared" si="0"/>
        <v>0</v>
      </c>
      <c r="AA17" s="35">
        <f t="shared" si="13"/>
        <v>0</v>
      </c>
      <c r="AB17" s="34">
        <f t="shared" si="14"/>
        <v>59.994528254157828</v>
      </c>
      <c r="AC17" s="35">
        <f t="shared" si="15"/>
        <v>0.6456438793791901</v>
      </c>
      <c r="AD17" s="35">
        <f t="shared" si="16"/>
        <v>0.13346084497262881</v>
      </c>
      <c r="AE17" s="35">
        <f t="shared" si="17"/>
        <v>0.22089527564818101</v>
      </c>
    </row>
    <row r="18" spans="4:31" x14ac:dyDescent="0.25">
      <c r="D18" s="5">
        <v>42667.714885914349</v>
      </c>
      <c r="E18" s="6">
        <f t="shared" si="1"/>
        <v>298.714885914349</v>
      </c>
      <c r="F18" s="6">
        <f t="shared" si="18"/>
        <v>9.2224166553933173E-2</v>
      </c>
      <c r="G18" s="7">
        <v>24</v>
      </c>
      <c r="H18" s="4">
        <f>SUM($G$2:G18)</f>
        <v>333</v>
      </c>
      <c r="I18" s="8">
        <v>1020.32436802</v>
      </c>
      <c r="J18" s="6">
        <f t="shared" si="2"/>
        <v>7.0348916396495742</v>
      </c>
      <c r="K18" s="8">
        <v>472.92849609000001</v>
      </c>
      <c r="L18" s="6">
        <f t="shared" si="3"/>
        <v>3.2607284777014884</v>
      </c>
      <c r="M18" s="8">
        <v>23.57673454</v>
      </c>
      <c r="N18" s="9">
        <f t="shared" si="4"/>
        <v>3.2265430221087407E-3</v>
      </c>
      <c r="O18" s="9">
        <f>SUM($N$2:N18)</f>
        <v>4.4759392796850338E-2</v>
      </c>
      <c r="P18" s="4">
        <f t="shared" si="5"/>
        <v>44.759392796850335</v>
      </c>
      <c r="Q18" s="34">
        <f t="shared" si="19"/>
        <v>34.985873471915212</v>
      </c>
      <c r="R18" s="33">
        <f t="shared" si="6"/>
        <v>4.4759392796850338E-2</v>
      </c>
      <c r="S18" s="4">
        <v>0</v>
      </c>
      <c r="T18" s="4">
        <f t="shared" si="7"/>
        <v>0</v>
      </c>
      <c r="U18" s="9">
        <f t="shared" si="8"/>
        <v>0.20657352120067132</v>
      </c>
      <c r="V18" s="34">
        <f t="shared" si="9"/>
        <v>20.44745245479886</v>
      </c>
      <c r="W18" s="34">
        <f t="shared" si="10"/>
        <v>9.1010642795441521E-2</v>
      </c>
      <c r="X18" s="35">
        <f t="shared" si="11"/>
        <v>11.285319706634748</v>
      </c>
      <c r="Y18" s="35">
        <f t="shared" si="12"/>
        <v>12.401450227071152</v>
      </c>
      <c r="Z18" s="35">
        <f t="shared" si="0"/>
        <v>0</v>
      </c>
      <c r="AA18" s="35">
        <f t="shared" si="13"/>
        <v>0</v>
      </c>
      <c r="AB18" s="34">
        <f t="shared" si="14"/>
        <v>60.073109235666834</v>
      </c>
      <c r="AC18" s="35">
        <f t="shared" si="15"/>
        <v>0.64648954532945757</v>
      </c>
      <c r="AD18" s="35">
        <f t="shared" si="16"/>
        <v>0.13346084497262881</v>
      </c>
      <c r="AE18" s="35">
        <f t="shared" si="17"/>
        <v>0.2200496096979136</v>
      </c>
    </row>
    <row r="19" spans="4:31" x14ac:dyDescent="0.25">
      <c r="D19" s="5">
        <v>42667.716031770833</v>
      </c>
      <c r="E19" s="6">
        <f t="shared" si="1"/>
        <v>298.71603177083307</v>
      </c>
      <c r="F19" s="6">
        <f t="shared" si="18"/>
        <v>2.750055561773479E-2</v>
      </c>
      <c r="G19" s="7">
        <v>11</v>
      </c>
      <c r="H19" s="4">
        <f>SUM($G$2:G19)</f>
        <v>344</v>
      </c>
      <c r="I19" s="8">
        <v>1008.98237654</v>
      </c>
      <c r="J19" s="6">
        <f t="shared" si="2"/>
        <v>6.9566913304729301</v>
      </c>
      <c r="K19" s="8">
        <v>472.25190663000001</v>
      </c>
      <c r="L19" s="6">
        <f t="shared" si="3"/>
        <v>3.2560635557562589</v>
      </c>
      <c r="M19" s="8">
        <v>23.64391899</v>
      </c>
      <c r="N19" s="9">
        <f t="shared" si="4"/>
        <v>1.4784974591507557E-3</v>
      </c>
      <c r="O19" s="9">
        <f>SUM($N$2:N19)</f>
        <v>4.6237890256001092E-2</v>
      </c>
      <c r="P19" s="4">
        <f t="shared" si="5"/>
        <v>46.237890256001094</v>
      </c>
      <c r="Q19" s="34">
        <f t="shared" si="19"/>
        <v>53.762457737300764</v>
      </c>
      <c r="R19" s="33">
        <f t="shared" si="6"/>
        <v>4.6237890256001092E-2</v>
      </c>
      <c r="S19" s="4">
        <v>0</v>
      </c>
      <c r="T19" s="4">
        <f t="shared" si="7"/>
        <v>0</v>
      </c>
      <c r="U19" s="9">
        <f t="shared" si="8"/>
        <v>0.20509502374152058</v>
      </c>
      <c r="V19" s="34">
        <f t="shared" si="9"/>
        <v>20.529310148001819</v>
      </c>
      <c r="W19" s="34">
        <f t="shared" si="10"/>
        <v>9.1010642795441521E-2</v>
      </c>
      <c r="X19" s="35">
        <f t="shared" si="11"/>
        <v>11.285319706634748</v>
      </c>
      <c r="Y19" s="35">
        <f t="shared" si="12"/>
        <v>12.401450227071152</v>
      </c>
      <c r="Z19" s="35">
        <f t="shared" si="0"/>
        <v>0</v>
      </c>
      <c r="AA19" s="35">
        <f t="shared" si="13"/>
        <v>0</v>
      </c>
      <c r="AB19" s="34">
        <f t="shared" si="14"/>
        <v>59.991251542463871</v>
      </c>
      <c r="AC19" s="35">
        <f t="shared" si="15"/>
        <v>0.64560861634918965</v>
      </c>
      <c r="AD19" s="35">
        <f t="shared" si="16"/>
        <v>0.13346084497262881</v>
      </c>
      <c r="AE19" s="35">
        <f t="shared" si="17"/>
        <v>0.22093053867818152</v>
      </c>
    </row>
    <row r="20" spans="4:31" x14ac:dyDescent="0.25">
      <c r="D20" s="5">
        <v>42667.717501712963</v>
      </c>
      <c r="E20" s="6">
        <f t="shared" si="1"/>
        <v>298.71750171296299</v>
      </c>
      <c r="F20" s="6">
        <f t="shared" si="18"/>
        <v>3.5278611117973924E-2</v>
      </c>
      <c r="G20" s="7">
        <v>16</v>
      </c>
      <c r="H20" s="4">
        <f>SUM($G$2:G20)</f>
        <v>360</v>
      </c>
      <c r="I20" s="8">
        <v>997.30684086999997</v>
      </c>
      <c r="J20" s="6">
        <f t="shared" si="2"/>
        <v>6.8761913141568405</v>
      </c>
      <c r="K20" s="8">
        <v>471.03136308000001</v>
      </c>
      <c r="L20" s="6">
        <f t="shared" si="3"/>
        <v>3.2476482009094609</v>
      </c>
      <c r="M20" s="8">
        <v>23.596454619999999</v>
      </c>
      <c r="N20" s="9">
        <f t="shared" si="4"/>
        <v>2.1508857362854419E-3</v>
      </c>
      <c r="O20" s="9">
        <f>SUM($N$2:N20)</f>
        <v>4.8388775992286533E-2</v>
      </c>
      <c r="P20" s="4">
        <f t="shared" si="5"/>
        <v>48.388775992286533</v>
      </c>
      <c r="Q20" s="34">
        <f t="shared" si="19"/>
        <v>60.968549161211101</v>
      </c>
      <c r="R20" s="33">
        <f t="shared" si="6"/>
        <v>4.8388775992286533E-2</v>
      </c>
      <c r="S20" s="4">
        <v>0</v>
      </c>
      <c r="T20" s="4">
        <f t="shared" si="7"/>
        <v>0</v>
      </c>
      <c r="U20" s="9">
        <f t="shared" si="8"/>
        <v>0.20294413800523514</v>
      </c>
      <c r="V20" s="34">
        <f t="shared" si="9"/>
        <v>20.551831318560673</v>
      </c>
      <c r="W20" s="34">
        <f t="shared" si="10"/>
        <v>9.1010642795441521E-2</v>
      </c>
      <c r="X20" s="35">
        <f t="shared" si="11"/>
        <v>11.285319706634748</v>
      </c>
      <c r="Y20" s="35">
        <f t="shared" si="12"/>
        <v>12.401450227071152</v>
      </c>
      <c r="Z20" s="35">
        <f t="shared" si="0"/>
        <v>0</v>
      </c>
      <c r="AA20" s="35">
        <f t="shared" si="13"/>
        <v>0</v>
      </c>
      <c r="AB20" s="34">
        <f t="shared" si="14"/>
        <v>59.968730371905025</v>
      </c>
      <c r="AC20" s="35">
        <f t="shared" si="15"/>
        <v>0.64536624998094061</v>
      </c>
      <c r="AD20" s="35">
        <f t="shared" si="16"/>
        <v>0.13346084497262881</v>
      </c>
      <c r="AE20" s="35">
        <f t="shared" si="17"/>
        <v>0.22117290504643064</v>
      </c>
    </row>
    <row r="21" spans="4:31" x14ac:dyDescent="0.25">
      <c r="D21" s="5">
        <v>42667.718994803239</v>
      </c>
      <c r="E21" s="6">
        <f t="shared" si="1"/>
        <v>298.71899480323918</v>
      </c>
      <c r="F21" s="6">
        <f t="shared" si="18"/>
        <v>3.5834166628774256E-2</v>
      </c>
      <c r="G21" s="7">
        <v>17</v>
      </c>
      <c r="H21" s="4">
        <f>SUM($G$2:G21)</f>
        <v>377</v>
      </c>
      <c r="I21" s="8">
        <v>986.09141750000003</v>
      </c>
      <c r="J21" s="6">
        <f t="shared" si="2"/>
        <v>6.7988636617222999</v>
      </c>
      <c r="K21" s="8">
        <v>469.46656367000003</v>
      </c>
      <c r="L21" s="6">
        <f t="shared" si="3"/>
        <v>3.2368592845293693</v>
      </c>
      <c r="M21" s="8">
        <v>23.812965389999999</v>
      </c>
      <c r="N21" s="9">
        <f t="shared" si="4"/>
        <v>2.2836499087631155E-3</v>
      </c>
      <c r="O21" s="9">
        <f>SUM($N$2:N21)</f>
        <v>5.0672425901049645E-2</v>
      </c>
      <c r="P21" s="4">
        <f t="shared" si="5"/>
        <v>50.672425901049643</v>
      </c>
      <c r="Q21" s="34">
        <f t="shared" si="19"/>
        <v>63.728282910014201</v>
      </c>
      <c r="R21" s="33">
        <f t="shared" si="6"/>
        <v>5.0672425901049645E-2</v>
      </c>
      <c r="S21" s="4">
        <v>0</v>
      </c>
      <c r="T21" s="4">
        <f t="shared" si="7"/>
        <v>0</v>
      </c>
      <c r="U21" s="9">
        <f t="shared" si="8"/>
        <v>0.20066048809647202</v>
      </c>
      <c r="V21" s="34">
        <f t="shared" si="9"/>
        <v>20.551688031083309</v>
      </c>
      <c r="W21" s="34">
        <f t="shared" si="10"/>
        <v>9.1010642795441521E-2</v>
      </c>
      <c r="X21" s="35">
        <f t="shared" si="11"/>
        <v>11.285319706634748</v>
      </c>
      <c r="Y21" s="35">
        <f t="shared" si="12"/>
        <v>12.401450227071152</v>
      </c>
      <c r="Z21" s="35">
        <f t="shared" si="0"/>
        <v>0</v>
      </c>
      <c r="AA21" s="35">
        <f t="shared" si="13"/>
        <v>0</v>
      </c>
      <c r="AB21" s="34">
        <f t="shared" si="14"/>
        <v>59.968873659382396</v>
      </c>
      <c r="AC21" s="35">
        <f t="shared" si="15"/>
        <v>0.64536779199961203</v>
      </c>
      <c r="AD21" s="35">
        <f t="shared" si="16"/>
        <v>0.13346084497262881</v>
      </c>
      <c r="AE21" s="35">
        <f t="shared" si="17"/>
        <v>0.22117136302775919</v>
      </c>
    </row>
    <row r="22" spans="4:31" x14ac:dyDescent="0.25">
      <c r="D22" s="5">
        <v>42667.72047630787</v>
      </c>
      <c r="E22" s="6">
        <f t="shared" si="1"/>
        <v>298.72047630786983</v>
      </c>
      <c r="F22" s="6">
        <f t="shared" si="18"/>
        <v>3.5556111135520041E-2</v>
      </c>
      <c r="G22" s="7">
        <v>16</v>
      </c>
      <c r="H22" s="4">
        <f>SUM($G$2:G22)</f>
        <v>393</v>
      </c>
      <c r="I22" s="8">
        <v>974.94448981000005</v>
      </c>
      <c r="J22" s="6">
        <f t="shared" si="2"/>
        <v>6.7220082705623954</v>
      </c>
      <c r="K22" s="8">
        <v>467.93976651999998</v>
      </c>
      <c r="L22" s="6">
        <f t="shared" si="3"/>
        <v>3.2263323846114349</v>
      </c>
      <c r="M22" s="8">
        <v>23.809528350000001</v>
      </c>
      <c r="N22" s="9">
        <f t="shared" si="4"/>
        <v>2.1493424376104317E-3</v>
      </c>
      <c r="O22" s="9">
        <f>SUM($N$2:N22)</f>
        <v>5.2821768338660077E-2</v>
      </c>
      <c r="P22" s="4">
        <f t="shared" si="5"/>
        <v>52.821768338660078</v>
      </c>
      <c r="Q22" s="34">
        <f t="shared" si="19"/>
        <v>60.449311495802746</v>
      </c>
      <c r="R22" s="33">
        <f t="shared" si="6"/>
        <v>5.2821768338660077E-2</v>
      </c>
      <c r="S22" s="4">
        <v>0</v>
      </c>
      <c r="T22" s="4">
        <f t="shared" si="7"/>
        <v>0</v>
      </c>
      <c r="U22" s="9">
        <f t="shared" si="8"/>
        <v>0.19851114565886158</v>
      </c>
      <c r="V22" s="34">
        <f t="shared" si="9"/>
        <v>20.564010652083329</v>
      </c>
      <c r="W22" s="34">
        <f t="shared" si="10"/>
        <v>9.1010642795441521E-2</v>
      </c>
      <c r="X22" s="35">
        <f t="shared" si="11"/>
        <v>11.285319706634748</v>
      </c>
      <c r="Y22" s="35">
        <f t="shared" si="12"/>
        <v>12.401450227071152</v>
      </c>
      <c r="Z22" s="35">
        <f t="shared" si="0"/>
        <v>0</v>
      </c>
      <c r="AA22" s="35">
        <f t="shared" si="13"/>
        <v>0</v>
      </c>
      <c r="AB22" s="34">
        <f t="shared" si="14"/>
        <v>59.956551038382372</v>
      </c>
      <c r="AC22" s="35">
        <f t="shared" si="15"/>
        <v>0.64523517949213693</v>
      </c>
      <c r="AD22" s="35">
        <f t="shared" si="16"/>
        <v>0.13346084497262881</v>
      </c>
      <c r="AE22" s="35">
        <f t="shared" si="17"/>
        <v>0.22130397553523434</v>
      </c>
    </row>
    <row r="23" spans="4:31" x14ac:dyDescent="0.25">
      <c r="D23" s="5">
        <v>42667.721818935184</v>
      </c>
      <c r="E23" s="6">
        <f t="shared" si="1"/>
        <v>298.72181893518427</v>
      </c>
      <c r="F23" s="6">
        <f t="shared" si="18"/>
        <v>3.2223055546637625E-2</v>
      </c>
      <c r="G23" s="7">
        <v>16</v>
      </c>
      <c r="H23" s="4">
        <f>SUM($G$2:G23)</f>
        <v>409</v>
      </c>
      <c r="I23" s="8">
        <v>963.71640963000004</v>
      </c>
      <c r="J23" s="6">
        <f t="shared" si="2"/>
        <v>6.6445933524605385</v>
      </c>
      <c r="K23" s="8">
        <v>466.11938320000002</v>
      </c>
      <c r="L23" s="6">
        <f t="shared" si="3"/>
        <v>3.2137812785120321</v>
      </c>
      <c r="M23" s="8">
        <v>23.924903870000001</v>
      </c>
      <c r="N23" s="9">
        <f t="shared" si="4"/>
        <v>2.148507693584037E-3</v>
      </c>
      <c r="O23" s="9">
        <f>SUM($N$2:N23)</f>
        <v>5.4970276032244116E-2</v>
      </c>
      <c r="P23" s="4">
        <f t="shared" si="5"/>
        <v>54.970276032244115</v>
      </c>
      <c r="Q23" s="34">
        <f t="shared" si="19"/>
        <v>66.676100609838869</v>
      </c>
      <c r="R23" s="33">
        <f t="shared" si="6"/>
        <v>5.4970276032244116E-2</v>
      </c>
      <c r="S23" s="4">
        <v>0</v>
      </c>
      <c r="T23" s="4">
        <f t="shared" si="7"/>
        <v>0</v>
      </c>
      <c r="U23" s="9">
        <f t="shared" si="8"/>
        <v>0.19636263796527756</v>
      </c>
      <c r="V23" s="34">
        <f t="shared" si="9"/>
        <v>20.578438503350291</v>
      </c>
      <c r="W23" s="34">
        <f t="shared" si="10"/>
        <v>9.1010642795441521E-2</v>
      </c>
      <c r="X23" s="35">
        <f t="shared" si="11"/>
        <v>11.285319706634748</v>
      </c>
      <c r="Y23" s="35">
        <f t="shared" si="12"/>
        <v>12.401450227071152</v>
      </c>
      <c r="Z23" s="35">
        <f t="shared" si="0"/>
        <v>0</v>
      </c>
      <c r="AA23" s="35">
        <f t="shared" si="13"/>
        <v>0</v>
      </c>
      <c r="AB23" s="34">
        <f t="shared" si="14"/>
        <v>59.942123187115399</v>
      </c>
      <c r="AC23" s="35">
        <f t="shared" si="15"/>
        <v>0.64507991110126539</v>
      </c>
      <c r="AD23" s="35">
        <f t="shared" si="16"/>
        <v>0.13346084497262881</v>
      </c>
      <c r="AE23" s="35">
        <f t="shared" si="17"/>
        <v>0.22145924392610566</v>
      </c>
    </row>
    <row r="24" spans="4:31" x14ac:dyDescent="0.25">
      <c r="D24" s="5">
        <v>42667.728960289351</v>
      </c>
      <c r="E24" s="6">
        <f t="shared" si="1"/>
        <v>298.72896028935065</v>
      </c>
      <c r="F24" s="6">
        <f t="shared" si="18"/>
        <v>0.17139249999308959</v>
      </c>
      <c r="G24" s="7">
        <v>16</v>
      </c>
      <c r="H24" s="4">
        <f>SUM($G$2:G24)</f>
        <v>425</v>
      </c>
      <c r="I24" s="8">
        <v>952.76677929000004</v>
      </c>
      <c r="J24" s="6">
        <f t="shared" si="2"/>
        <v>6.5690982791775205</v>
      </c>
      <c r="K24" s="8">
        <v>444.1495994</v>
      </c>
      <c r="L24" s="6">
        <f t="shared" si="3"/>
        <v>3.062304891959144</v>
      </c>
      <c r="M24" s="8">
        <v>23.12200356</v>
      </c>
      <c r="N24" s="9">
        <f t="shared" si="4"/>
        <v>2.1543301724969545E-3</v>
      </c>
      <c r="O24" s="9">
        <f>SUM($N$2:N24)</f>
        <v>5.7124606204741073E-2</v>
      </c>
      <c r="P24" s="4">
        <f t="shared" si="5"/>
        <v>57.12460620474107</v>
      </c>
      <c r="Q24" s="34">
        <f t="shared" si="19"/>
        <v>12.569570853939441</v>
      </c>
      <c r="R24" s="33">
        <f t="shared" si="6"/>
        <v>5.7124606204741073E-2</v>
      </c>
      <c r="S24" s="4">
        <v>0</v>
      </c>
      <c r="T24" s="4">
        <f t="shared" si="7"/>
        <v>0</v>
      </c>
      <c r="U24" s="9">
        <f t="shared" si="8"/>
        <v>0.19420830779278059</v>
      </c>
      <c r="V24" s="34">
        <f t="shared" si="9"/>
        <v>20.586570867023877</v>
      </c>
      <c r="W24" s="34">
        <f t="shared" si="10"/>
        <v>9.1010642795441521E-2</v>
      </c>
      <c r="X24" s="35">
        <f t="shared" si="11"/>
        <v>11.285319706634748</v>
      </c>
      <c r="Y24" s="35">
        <f t="shared" si="12"/>
        <v>12.401450227071152</v>
      </c>
      <c r="Z24" s="35">
        <f t="shared" si="0"/>
        <v>0</v>
      </c>
      <c r="AA24" s="35">
        <f t="shared" si="13"/>
        <v>0</v>
      </c>
      <c r="AB24" s="34">
        <f t="shared" si="14"/>
        <v>59.933990823441817</v>
      </c>
      <c r="AC24" s="35">
        <f t="shared" si="15"/>
        <v>0.64499239293946764</v>
      </c>
      <c r="AD24" s="35">
        <f t="shared" si="16"/>
        <v>0.13346084497262881</v>
      </c>
      <c r="AE24" s="35">
        <f t="shared" si="17"/>
        <v>0.22154676208790358</v>
      </c>
    </row>
    <row r="25" spans="4:31" x14ac:dyDescent="0.25">
      <c r="D25" s="5">
        <v>42667.730395497689</v>
      </c>
      <c r="E25" s="6">
        <f t="shared" si="1"/>
        <v>298.73039549768873</v>
      </c>
      <c r="F25" s="6">
        <f t="shared" si="18"/>
        <v>3.4445000113919377E-2</v>
      </c>
      <c r="G25" s="7">
        <v>17</v>
      </c>
      <c r="H25" s="4">
        <f>SUM($G$2:G25)</f>
        <v>442</v>
      </c>
      <c r="I25" s="8">
        <v>941.95637385999999</v>
      </c>
      <c r="J25" s="6">
        <f t="shared" si="2"/>
        <v>6.4945631282349732</v>
      </c>
      <c r="K25" s="8">
        <v>443.90891835000002</v>
      </c>
      <c r="L25" s="6">
        <f t="shared" si="3"/>
        <v>3.060645453882846</v>
      </c>
      <c r="M25" s="8">
        <v>23.498529430000001</v>
      </c>
      <c r="N25" s="9">
        <f t="shared" si="4"/>
        <v>2.2860704892822422E-3</v>
      </c>
      <c r="O25" s="9">
        <f>SUM($N$2:N25)</f>
        <v>5.9410676694023314E-2</v>
      </c>
      <c r="P25" s="4">
        <f t="shared" si="5"/>
        <v>59.410676694023316</v>
      </c>
      <c r="Q25" s="34">
        <f t="shared" si="19"/>
        <v>66.368717715824047</v>
      </c>
      <c r="R25" s="33">
        <f t="shared" si="6"/>
        <v>5.9410676694023314E-2</v>
      </c>
      <c r="S25" s="4">
        <v>0</v>
      </c>
      <c r="T25" s="4">
        <f t="shared" si="7"/>
        <v>0</v>
      </c>
      <c r="U25" s="9">
        <f t="shared" si="8"/>
        <v>0.19192223730349836</v>
      </c>
      <c r="V25" s="34">
        <f t="shared" si="9"/>
        <v>20.57772324440791</v>
      </c>
      <c r="W25" s="34">
        <f t="shared" si="10"/>
        <v>9.1010642795441521E-2</v>
      </c>
      <c r="X25" s="35">
        <f t="shared" si="11"/>
        <v>11.285319706634748</v>
      </c>
      <c r="Y25" s="35">
        <f t="shared" si="12"/>
        <v>12.401450227071152</v>
      </c>
      <c r="Z25" s="35">
        <f t="shared" si="0"/>
        <v>0</v>
      </c>
      <c r="AA25" s="35">
        <f t="shared" si="13"/>
        <v>0</v>
      </c>
      <c r="AB25" s="34">
        <f t="shared" si="14"/>
        <v>59.942838446057792</v>
      </c>
      <c r="AC25" s="35">
        <f t="shared" si="15"/>
        <v>0.64508760851254221</v>
      </c>
      <c r="AD25" s="35">
        <f t="shared" si="16"/>
        <v>0.13346084497262881</v>
      </c>
      <c r="AE25" s="35">
        <f t="shared" si="17"/>
        <v>0.22145154651482904</v>
      </c>
    </row>
    <row r="26" spans="4:31" x14ac:dyDescent="0.25">
      <c r="D26" s="5">
        <v>42667.731321435182</v>
      </c>
      <c r="E26" s="6">
        <f t="shared" si="1"/>
        <v>298.7313214351816</v>
      </c>
      <c r="F26" s="6">
        <f t="shared" si="18"/>
        <v>2.2222499828785658E-2</v>
      </c>
      <c r="G26" s="7">
        <v>15</v>
      </c>
      <c r="H26" s="4">
        <f>SUM($G$2:G26)</f>
        <v>457</v>
      </c>
      <c r="I26" s="8">
        <v>931.16607042999999</v>
      </c>
      <c r="J26" s="6">
        <f t="shared" si="2"/>
        <v>6.4201665757579462</v>
      </c>
      <c r="K26" s="8">
        <v>443.97151031999999</v>
      </c>
      <c r="L26" s="6">
        <f t="shared" si="3"/>
        <v>3.0610770104939231</v>
      </c>
      <c r="M26" s="8">
        <v>23.565956119999999</v>
      </c>
      <c r="N26" s="9">
        <f t="shared" si="4"/>
        <v>2.0166626428744163E-3</v>
      </c>
      <c r="O26" s="9">
        <f>SUM($N$2:N26)</f>
        <v>6.1427339336897729E-2</v>
      </c>
      <c r="P26" s="4">
        <f t="shared" si="5"/>
        <v>61.427339336897731</v>
      </c>
      <c r="Q26" s="34">
        <f t="shared" si="19"/>
        <v>90.748685269969286</v>
      </c>
      <c r="R26" s="33">
        <f t="shared" si="6"/>
        <v>6.1427339336897729E-2</v>
      </c>
      <c r="S26" s="4">
        <v>0</v>
      </c>
      <c r="T26" s="4">
        <f t="shared" si="7"/>
        <v>0</v>
      </c>
      <c r="U26" s="9">
        <f t="shared" si="8"/>
        <v>0.18990557466062394</v>
      </c>
      <c r="V26" s="34">
        <f t="shared" si="9"/>
        <v>20.597446531072563</v>
      </c>
      <c r="W26" s="34">
        <f t="shared" si="10"/>
        <v>9.1010642795441521E-2</v>
      </c>
      <c r="X26" s="35">
        <f t="shared" si="11"/>
        <v>11.285319706634748</v>
      </c>
      <c r="Y26" s="35">
        <f t="shared" si="12"/>
        <v>12.401450227071152</v>
      </c>
      <c r="Z26" s="35">
        <f t="shared" si="0"/>
        <v>0</v>
      </c>
      <c r="AA26" s="35">
        <f t="shared" si="13"/>
        <v>0</v>
      </c>
      <c r="AB26" s="34">
        <f t="shared" si="14"/>
        <v>59.923115159393134</v>
      </c>
      <c r="AC26" s="35">
        <f t="shared" si="15"/>
        <v>0.64487535216705794</v>
      </c>
      <c r="AD26" s="35">
        <f t="shared" si="16"/>
        <v>0.13346084497262881</v>
      </c>
      <c r="AE26" s="35">
        <f t="shared" si="17"/>
        <v>0.2216638028603132</v>
      </c>
    </row>
    <row r="27" spans="4:31" x14ac:dyDescent="0.25">
      <c r="D27" s="5">
        <v>42667.732409421296</v>
      </c>
      <c r="E27" s="6">
        <f t="shared" si="1"/>
        <v>298.73240942129632</v>
      </c>
      <c r="F27" s="6">
        <f t="shared" si="18"/>
        <v>2.6111666753422469E-2</v>
      </c>
      <c r="G27" s="7">
        <v>15</v>
      </c>
      <c r="H27" s="4">
        <f>SUM($G$2:G27)</f>
        <v>472</v>
      </c>
      <c r="I27" s="8">
        <v>920.36608825999997</v>
      </c>
      <c r="J27" s="6">
        <f t="shared" si="2"/>
        <v>6.3457032906915174</v>
      </c>
      <c r="K27" s="8">
        <v>443.98864859999998</v>
      </c>
      <c r="L27" s="6">
        <f t="shared" si="3"/>
        <v>3.0611951748213357</v>
      </c>
      <c r="M27" s="8">
        <v>23.600582119999999</v>
      </c>
      <c r="N27" s="9">
        <f t="shared" si="4"/>
        <v>2.0164273309158909E-3</v>
      </c>
      <c r="O27" s="9">
        <f>SUM($N$2:N27)</f>
        <v>6.3443766667813623E-2</v>
      </c>
      <c r="P27" s="4">
        <f t="shared" si="5"/>
        <v>63.44376666781362</v>
      </c>
      <c r="Q27" s="34">
        <f t="shared" si="19"/>
        <v>77.223233199067877</v>
      </c>
      <c r="R27" s="33">
        <f t="shared" si="6"/>
        <v>6.3443766667813623E-2</v>
      </c>
      <c r="S27" s="4">
        <v>0</v>
      </c>
      <c r="T27" s="4">
        <f t="shared" si="7"/>
        <v>0</v>
      </c>
      <c r="U27" s="9">
        <f t="shared" si="8"/>
        <v>0.18788914732970804</v>
      </c>
      <c r="V27" s="34">
        <f t="shared" si="9"/>
        <v>20.617874922175666</v>
      </c>
      <c r="W27" s="34">
        <f t="shared" si="10"/>
        <v>9.1010642795441521E-2</v>
      </c>
      <c r="X27" s="35">
        <f t="shared" si="11"/>
        <v>11.285319706634748</v>
      </c>
      <c r="Y27" s="35">
        <f t="shared" si="12"/>
        <v>12.401450227071152</v>
      </c>
      <c r="Z27" s="35">
        <f t="shared" si="0"/>
        <v>0</v>
      </c>
      <c r="AA27" s="35">
        <f t="shared" si="13"/>
        <v>0</v>
      </c>
      <c r="AB27" s="34">
        <f t="shared" si="14"/>
        <v>59.902686768290025</v>
      </c>
      <c r="AC27" s="35">
        <f t="shared" si="15"/>
        <v>0.64465550769015145</v>
      </c>
      <c r="AD27" s="35">
        <f t="shared" si="16"/>
        <v>0.13346084497262881</v>
      </c>
      <c r="AE27" s="35">
        <f t="shared" si="17"/>
        <v>0.22188364733721963</v>
      </c>
    </row>
    <row r="28" spans="4:31" x14ac:dyDescent="0.25">
      <c r="D28" s="5">
        <v>42667.733508969905</v>
      </c>
      <c r="E28" s="6">
        <f t="shared" si="1"/>
        <v>298.73350896990451</v>
      </c>
      <c r="F28" s="6">
        <f t="shared" si="18"/>
        <v>2.6389166596345603E-2</v>
      </c>
      <c r="G28" s="7">
        <v>15</v>
      </c>
      <c r="H28" s="4">
        <f>SUM($G$2:G28)</f>
        <v>487</v>
      </c>
      <c r="I28" s="8">
        <v>909.69490774999997</v>
      </c>
      <c r="J28" s="6">
        <f t="shared" si="2"/>
        <v>6.2721280621583899</v>
      </c>
      <c r="K28" s="8">
        <v>444.06539829000002</v>
      </c>
      <c r="L28" s="6">
        <f t="shared" si="3"/>
        <v>3.0617243455139604</v>
      </c>
      <c r="M28" s="8">
        <v>23.658823009999999</v>
      </c>
      <c r="N28" s="9">
        <f t="shared" si="4"/>
        <v>2.0160316603250314E-3</v>
      </c>
      <c r="O28" s="9">
        <f>SUM($N$2:N28)</f>
        <v>6.5459798328138655E-2</v>
      </c>
      <c r="P28" s="4">
        <f t="shared" si="5"/>
        <v>65.45979832813866</v>
      </c>
      <c r="Q28" s="34">
        <f t="shared" si="19"/>
        <v>76.396185266578797</v>
      </c>
      <c r="R28" s="33">
        <f t="shared" si="6"/>
        <v>6.5459798328138655E-2</v>
      </c>
      <c r="S28" s="4">
        <v>0</v>
      </c>
      <c r="T28" s="4">
        <f t="shared" si="7"/>
        <v>0</v>
      </c>
      <c r="U28" s="9">
        <f t="shared" si="8"/>
        <v>0.18587311566938303</v>
      </c>
      <c r="V28" s="34">
        <f t="shared" si="9"/>
        <v>20.635910165678844</v>
      </c>
      <c r="W28" s="34">
        <f t="shared" si="10"/>
        <v>9.1010642795441521E-2</v>
      </c>
      <c r="X28" s="35">
        <f t="shared" si="11"/>
        <v>11.285319706634748</v>
      </c>
      <c r="Y28" s="35">
        <f t="shared" si="12"/>
        <v>12.401450227071152</v>
      </c>
      <c r="Z28" s="35">
        <f t="shared" si="0"/>
        <v>0</v>
      </c>
      <c r="AA28" s="35">
        <f t="shared" si="13"/>
        <v>0</v>
      </c>
      <c r="AB28" s="34">
        <f t="shared" si="14"/>
        <v>59.884651524786861</v>
      </c>
      <c r="AC28" s="35">
        <f t="shared" si="15"/>
        <v>0.64446141758027342</v>
      </c>
      <c r="AD28" s="35">
        <f t="shared" si="16"/>
        <v>0.13346084497262881</v>
      </c>
      <c r="AE28" s="35">
        <f t="shared" si="17"/>
        <v>0.22207773744709783</v>
      </c>
    </row>
    <row r="29" spans="4:31" x14ac:dyDescent="0.25">
      <c r="D29" s="5">
        <v>42667.734620127318</v>
      </c>
      <c r="E29" s="6">
        <f t="shared" si="1"/>
        <v>298.73462012731761</v>
      </c>
      <c r="F29" s="6">
        <f t="shared" si="18"/>
        <v>2.6667777914553881E-2</v>
      </c>
      <c r="G29" s="7">
        <v>14</v>
      </c>
      <c r="H29" s="4">
        <f>SUM($G$2:G29)</f>
        <v>501</v>
      </c>
      <c r="I29" s="8">
        <v>899.21209037000006</v>
      </c>
      <c r="J29" s="6">
        <f t="shared" si="2"/>
        <v>6.199851552199461</v>
      </c>
      <c r="K29" s="8">
        <v>444.18909195999998</v>
      </c>
      <c r="L29" s="6">
        <f t="shared" si="3"/>
        <v>3.0625771836821296</v>
      </c>
      <c r="M29" s="8">
        <v>23.740440370000002</v>
      </c>
      <c r="N29" s="9">
        <f t="shared" si="4"/>
        <v>1.8811122758701576E-3</v>
      </c>
      <c r="O29" s="9">
        <f>SUM($N$2:N29)</f>
        <v>6.7340910604008819E-2</v>
      </c>
      <c r="P29" s="4">
        <f t="shared" si="5"/>
        <v>67.340910604008826</v>
      </c>
      <c r="Q29" s="34">
        <f t="shared" si="19"/>
        <v>70.538770867877389</v>
      </c>
      <c r="R29" s="33">
        <f t="shared" si="6"/>
        <v>6.7340910604008819E-2</v>
      </c>
      <c r="S29" s="4">
        <v>0</v>
      </c>
      <c r="T29" s="4">
        <f t="shared" si="7"/>
        <v>0</v>
      </c>
      <c r="U29" s="9">
        <f t="shared" si="8"/>
        <v>0.18399200339351285</v>
      </c>
      <c r="V29" s="34">
        <f t="shared" si="9"/>
        <v>20.665200538485447</v>
      </c>
      <c r="W29" s="34">
        <f t="shared" si="10"/>
        <v>9.1010642795441521E-2</v>
      </c>
      <c r="X29" s="35">
        <f t="shared" si="11"/>
        <v>11.285319706634748</v>
      </c>
      <c r="Y29" s="35">
        <f t="shared" si="12"/>
        <v>12.401450227071152</v>
      </c>
      <c r="Z29" s="35">
        <f t="shared" si="0"/>
        <v>0</v>
      </c>
      <c r="AA29" s="35">
        <f t="shared" si="13"/>
        <v>0</v>
      </c>
      <c r="AB29" s="34">
        <f t="shared" si="14"/>
        <v>59.855361151980247</v>
      </c>
      <c r="AC29" s="35">
        <f t="shared" si="15"/>
        <v>0.64414620300191705</v>
      </c>
      <c r="AD29" s="35">
        <f t="shared" si="16"/>
        <v>0.13346084497262881</v>
      </c>
      <c r="AE29" s="35">
        <f t="shared" si="17"/>
        <v>0.22239295202545412</v>
      </c>
    </row>
    <row r="30" spans="4:31" x14ac:dyDescent="0.25">
      <c r="D30" s="5">
        <v>42667.755777951388</v>
      </c>
      <c r="E30" s="6">
        <f t="shared" si="1"/>
        <v>298.75577795138815</v>
      </c>
      <c r="F30" s="6">
        <f t="shared" si="18"/>
        <v>0.50778777769301087</v>
      </c>
      <c r="G30" s="7">
        <v>16</v>
      </c>
      <c r="H30" s="4">
        <f>SUM($G$2:G30)</f>
        <v>517</v>
      </c>
      <c r="I30" s="8">
        <v>888.85062946000005</v>
      </c>
      <c r="J30" s="6">
        <f t="shared" si="2"/>
        <v>6.1284117659756294</v>
      </c>
      <c r="K30" s="8">
        <v>441.67274547</v>
      </c>
      <c r="L30" s="6">
        <f t="shared" si="3"/>
        <v>3.0452275785567369</v>
      </c>
      <c r="M30" s="8">
        <v>23.908075329999999</v>
      </c>
      <c r="N30" s="9">
        <f t="shared" si="4"/>
        <v>2.1486294079916374E-3</v>
      </c>
      <c r="O30" s="9">
        <f>SUM($N$2:N30)</f>
        <v>6.9489540012000459E-2</v>
      </c>
      <c r="P30" s="4">
        <f t="shared" si="5"/>
        <v>69.489540012000461</v>
      </c>
      <c r="Q30" s="34">
        <f t="shared" si="19"/>
        <v>4.2313531407812199</v>
      </c>
      <c r="R30" s="33">
        <f t="shared" si="6"/>
        <v>6.9489540012000459E-2</v>
      </c>
      <c r="S30" s="4">
        <v>0</v>
      </c>
      <c r="T30" s="4">
        <f t="shared" si="7"/>
        <v>0</v>
      </c>
      <c r="U30" s="9">
        <f t="shared" si="8"/>
        <v>0.1818433739855212</v>
      </c>
      <c r="V30" s="34">
        <f t="shared" si="9"/>
        <v>20.661959691981206</v>
      </c>
      <c r="W30" s="34">
        <f t="shared" si="10"/>
        <v>9.1010642795441521E-2</v>
      </c>
      <c r="X30" s="35">
        <f t="shared" si="11"/>
        <v>11.285319706634748</v>
      </c>
      <c r="Y30" s="35">
        <f t="shared" si="12"/>
        <v>12.401450227071152</v>
      </c>
      <c r="Z30" s="35">
        <f t="shared" si="0"/>
        <v>0</v>
      </c>
      <c r="AA30" s="35">
        <f t="shared" si="13"/>
        <v>0</v>
      </c>
      <c r="AB30" s="34">
        <f t="shared" si="14"/>
        <v>59.858601998484488</v>
      </c>
      <c r="AC30" s="35">
        <f t="shared" si="15"/>
        <v>0.64418108006104824</v>
      </c>
      <c r="AD30" s="35">
        <f t="shared" si="16"/>
        <v>0.13346084497262881</v>
      </c>
      <c r="AE30" s="35">
        <f t="shared" si="17"/>
        <v>0.22235807496632287</v>
      </c>
    </row>
    <row r="31" spans="4:31" x14ac:dyDescent="0.25">
      <c r="D31" s="5">
        <v>42667.756877511572</v>
      </c>
      <c r="E31" s="6">
        <f t="shared" si="1"/>
        <v>298.75687751157238</v>
      </c>
      <c r="F31" s="6">
        <f t="shared" si="18"/>
        <v>2.6389444421511143E-2</v>
      </c>
      <c r="G31" s="7">
        <v>14</v>
      </c>
      <c r="H31" s="4">
        <f>SUM($G$2:G31)</f>
        <v>531</v>
      </c>
      <c r="I31" s="8">
        <v>878.39387022000005</v>
      </c>
      <c r="J31" s="6">
        <f t="shared" si="2"/>
        <v>6.0563149206380471</v>
      </c>
      <c r="K31" s="8">
        <v>441.65560719000001</v>
      </c>
      <c r="L31" s="6">
        <f t="shared" si="3"/>
        <v>3.0451094142293242</v>
      </c>
      <c r="M31" s="8">
        <v>23.834281919999999</v>
      </c>
      <c r="N31" s="9">
        <f t="shared" si="4"/>
        <v>1.8805178791211092E-3</v>
      </c>
      <c r="O31" s="9">
        <f>SUM($N$2:N31)</f>
        <v>7.1370057891121566E-2</v>
      </c>
      <c r="P31" s="4">
        <f t="shared" si="5"/>
        <v>71.370057891121562</v>
      </c>
      <c r="Q31" s="34">
        <f t="shared" si="19"/>
        <v>71.260230002728676</v>
      </c>
      <c r="R31" s="33">
        <f t="shared" si="6"/>
        <v>7.1370057891121566E-2</v>
      </c>
      <c r="S31" s="4">
        <v>0</v>
      </c>
      <c r="T31" s="4">
        <f t="shared" si="7"/>
        <v>0</v>
      </c>
      <c r="U31" s="9">
        <f t="shared" si="8"/>
        <v>0.17996285610640012</v>
      </c>
      <c r="V31" s="34">
        <f t="shared" si="9"/>
        <v>20.691710524654237</v>
      </c>
      <c r="W31" s="34">
        <f t="shared" si="10"/>
        <v>9.1010642795441521E-2</v>
      </c>
      <c r="X31" s="35">
        <f t="shared" si="11"/>
        <v>11.285319706634748</v>
      </c>
      <c r="Y31" s="35">
        <f t="shared" si="12"/>
        <v>12.401450227071152</v>
      </c>
      <c r="Z31" s="35">
        <f t="shared" si="0"/>
        <v>0</v>
      </c>
      <c r="AA31" s="35">
        <f t="shared" si="13"/>
        <v>0</v>
      </c>
      <c r="AB31" s="34">
        <f t="shared" si="14"/>
        <v>59.828851165811457</v>
      </c>
      <c r="AC31" s="35">
        <f t="shared" si="15"/>
        <v>0.64386091014587865</v>
      </c>
      <c r="AD31" s="35">
        <f t="shared" si="16"/>
        <v>0.13346084497262881</v>
      </c>
      <c r="AE31" s="35">
        <f t="shared" si="17"/>
        <v>0.22267824488149252</v>
      </c>
    </row>
    <row r="32" spans="4:31" x14ac:dyDescent="0.25">
      <c r="D32" s="5">
        <v>42667.757780300926</v>
      </c>
      <c r="E32" s="6">
        <f t="shared" si="1"/>
        <v>298.75778030092624</v>
      </c>
      <c r="F32" s="6">
        <f t="shared" si="18"/>
        <v>2.1666944492608309E-2</v>
      </c>
      <c r="G32" s="7">
        <v>15</v>
      </c>
      <c r="H32" s="4">
        <f>SUM($G$2:G32)</f>
        <v>546</v>
      </c>
      <c r="I32" s="8">
        <v>868.31979336999996</v>
      </c>
      <c r="J32" s="6">
        <f t="shared" si="2"/>
        <v>5.9868565785357406</v>
      </c>
      <c r="K32" s="8">
        <v>441.60046663999998</v>
      </c>
      <c r="L32" s="6">
        <f t="shared" si="3"/>
        <v>3.044729233370806</v>
      </c>
      <c r="M32" s="8">
        <v>23.914821620000001</v>
      </c>
      <c r="N32" s="9">
        <f t="shared" si="4"/>
        <v>2.0142943246824439E-3</v>
      </c>
      <c r="O32" s="9">
        <f>SUM($N$2:N32)</f>
        <v>7.3384352215804013E-2</v>
      </c>
      <c r="P32" s="4">
        <f t="shared" si="5"/>
        <v>73.384352215804014</v>
      </c>
      <c r="Q32" s="34">
        <f t="shared" si="19"/>
        <v>92.966238288450015</v>
      </c>
      <c r="R32" s="33">
        <f t="shared" si="6"/>
        <v>7.3384352215804013E-2</v>
      </c>
      <c r="S32" s="4">
        <v>0</v>
      </c>
      <c r="T32" s="4">
        <f t="shared" si="7"/>
        <v>0</v>
      </c>
      <c r="U32" s="9">
        <f t="shared" si="8"/>
        <v>0.17794856178171764</v>
      </c>
      <c r="V32" s="34">
        <f t="shared" si="9"/>
        <v>20.697485873287704</v>
      </c>
      <c r="W32" s="34">
        <f t="shared" si="10"/>
        <v>9.1010642795441521E-2</v>
      </c>
      <c r="X32" s="35">
        <f t="shared" si="11"/>
        <v>11.285319706634748</v>
      </c>
      <c r="Y32" s="35">
        <f t="shared" si="12"/>
        <v>12.401450227071152</v>
      </c>
      <c r="Z32" s="35">
        <f t="shared" si="0"/>
        <v>0</v>
      </c>
      <c r="AA32" s="35">
        <f t="shared" si="13"/>
        <v>0</v>
      </c>
      <c r="AB32" s="34">
        <f t="shared" si="14"/>
        <v>59.823075817177994</v>
      </c>
      <c r="AC32" s="35">
        <f t="shared" si="15"/>
        <v>0.64379875750287963</v>
      </c>
      <c r="AD32" s="35">
        <f t="shared" si="16"/>
        <v>0.13346084497262881</v>
      </c>
      <c r="AE32" s="35">
        <f t="shared" si="17"/>
        <v>0.2227403975244916</v>
      </c>
    </row>
    <row r="33" spans="4:31" x14ac:dyDescent="0.25">
      <c r="D33" s="5">
        <v>42667.759122916665</v>
      </c>
      <c r="E33" s="6">
        <f t="shared" si="1"/>
        <v>298.75912291666464</v>
      </c>
      <c r="F33" s="6">
        <f t="shared" si="18"/>
        <v>3.2222777721472085E-2</v>
      </c>
      <c r="G33" s="7">
        <v>15</v>
      </c>
      <c r="H33" s="4">
        <f>SUM($G$2:G33)</f>
        <v>561</v>
      </c>
      <c r="I33" s="8">
        <v>858.40727699000001</v>
      </c>
      <c r="J33" s="6">
        <f t="shared" si="2"/>
        <v>5.9185121570995722</v>
      </c>
      <c r="K33" s="8">
        <v>441.93578079999997</v>
      </c>
      <c r="L33" s="6">
        <f t="shared" si="3"/>
        <v>3.0470411440286078</v>
      </c>
      <c r="M33" s="8">
        <v>23.600543980000001</v>
      </c>
      <c r="N33" s="9">
        <f t="shared" si="4"/>
        <v>2.0164275900781403E-3</v>
      </c>
      <c r="O33" s="9">
        <f>SUM($N$2:N33)</f>
        <v>7.5400779805882154E-2</v>
      </c>
      <c r="P33" s="4">
        <f t="shared" si="5"/>
        <v>75.400779805882152</v>
      </c>
      <c r="Q33" s="34">
        <f t="shared" si="19"/>
        <v>62.577708461628575</v>
      </c>
      <c r="R33" s="33">
        <f t="shared" si="6"/>
        <v>7.5400779805882154E-2</v>
      </c>
      <c r="S33" s="4">
        <v>0</v>
      </c>
      <c r="T33" s="4">
        <f t="shared" si="7"/>
        <v>0</v>
      </c>
      <c r="U33" s="9">
        <f t="shared" si="8"/>
        <v>0.1759321341916395</v>
      </c>
      <c r="V33" s="34">
        <f t="shared" si="9"/>
        <v>20.699249237527479</v>
      </c>
      <c r="W33" s="34">
        <f t="shared" si="10"/>
        <v>9.1010642795441521E-2</v>
      </c>
      <c r="X33" s="35">
        <f t="shared" si="11"/>
        <v>11.285319706634748</v>
      </c>
      <c r="Y33" s="35">
        <f t="shared" si="12"/>
        <v>12.401450227071152</v>
      </c>
      <c r="Z33" s="35">
        <f t="shared" si="0"/>
        <v>0</v>
      </c>
      <c r="AA33" s="35">
        <f t="shared" si="13"/>
        <v>0</v>
      </c>
      <c r="AB33" s="34">
        <f t="shared" si="14"/>
        <v>59.821312452938216</v>
      </c>
      <c r="AC33" s="35">
        <f t="shared" si="15"/>
        <v>0.6437797806834652</v>
      </c>
      <c r="AD33" s="35">
        <f t="shared" si="16"/>
        <v>0.13346084497262881</v>
      </c>
      <c r="AE33" s="35">
        <f t="shared" si="17"/>
        <v>0.22275937434390591</v>
      </c>
    </row>
    <row r="34" spans="4:31" x14ac:dyDescent="0.25">
      <c r="D34" s="5">
        <v>42667.760141458333</v>
      </c>
      <c r="E34" s="6">
        <f t="shared" si="1"/>
        <v>298.76014145833324</v>
      </c>
      <c r="F34" s="6">
        <f t="shared" si="18"/>
        <v>2.4445000046398491E-2</v>
      </c>
      <c r="G34" s="7">
        <v>12</v>
      </c>
      <c r="H34" s="4">
        <f>SUM($G$2:G34)</f>
        <v>573</v>
      </c>
      <c r="I34" s="8">
        <v>848.21556625999995</v>
      </c>
      <c r="J34" s="6">
        <f t="shared" si="2"/>
        <v>5.8482427576267968</v>
      </c>
      <c r="K34" s="8">
        <v>442.01700133999998</v>
      </c>
      <c r="L34" s="6">
        <f t="shared" si="3"/>
        <v>3.047601140158978</v>
      </c>
      <c r="M34" s="8">
        <v>23.566835399999999</v>
      </c>
      <c r="N34" s="9">
        <f t="shared" si="4"/>
        <v>1.6133253334150882E-3</v>
      </c>
      <c r="O34" s="9">
        <f>SUM($N$2:N34)</f>
        <v>7.701410513929724E-2</v>
      </c>
      <c r="P34" s="4">
        <f t="shared" si="5"/>
        <v>77.014105139297243</v>
      </c>
      <c r="Q34" s="34">
        <f t="shared" si="19"/>
        <v>65.998172646875531</v>
      </c>
      <c r="R34" s="33">
        <f t="shared" si="6"/>
        <v>7.701410513929724E-2</v>
      </c>
      <c r="S34" s="4">
        <v>0</v>
      </c>
      <c r="T34" s="4">
        <f t="shared" si="7"/>
        <v>0</v>
      </c>
      <c r="U34" s="9">
        <f t="shared" si="8"/>
        <v>0.17431880885822443</v>
      </c>
      <c r="V34" s="34">
        <f t="shared" si="9"/>
        <v>20.755864404028731</v>
      </c>
      <c r="W34" s="34">
        <f t="shared" si="10"/>
        <v>9.1010642795441521E-2</v>
      </c>
      <c r="X34" s="35">
        <f t="shared" si="11"/>
        <v>11.285319706634748</v>
      </c>
      <c r="Y34" s="35">
        <f t="shared" si="12"/>
        <v>12.401450227071152</v>
      </c>
      <c r="Z34" s="35">
        <f t="shared" si="0"/>
        <v>0</v>
      </c>
      <c r="AA34" s="35">
        <f t="shared" si="13"/>
        <v>0</v>
      </c>
      <c r="AB34" s="34">
        <f t="shared" si="14"/>
        <v>59.76469728643697</v>
      </c>
      <c r="AC34" s="35">
        <f t="shared" si="15"/>
        <v>0.64317050452453439</v>
      </c>
      <c r="AD34" s="35">
        <f t="shared" si="16"/>
        <v>0.13346084497262881</v>
      </c>
      <c r="AE34" s="35">
        <f t="shared" si="17"/>
        <v>0.22336865050283689</v>
      </c>
    </row>
    <row r="35" spans="4:31" x14ac:dyDescent="0.25">
      <c r="D35" s="5">
        <v>42667.761287326386</v>
      </c>
      <c r="E35" s="6">
        <f t="shared" si="1"/>
        <v>298.76128732638608</v>
      </c>
      <c r="F35" s="6">
        <f t="shared" si="18"/>
        <v>2.7500833268277347E-2</v>
      </c>
      <c r="G35" s="7">
        <v>13</v>
      </c>
      <c r="H35" s="4">
        <f>SUM($G$2:G35)</f>
        <v>586</v>
      </c>
      <c r="I35" s="8">
        <v>838.73040336999998</v>
      </c>
      <c r="J35" s="6">
        <f t="shared" si="2"/>
        <v>5.7828448359393407</v>
      </c>
      <c r="K35" s="8">
        <v>442.17944241999999</v>
      </c>
      <c r="L35" s="6">
        <f t="shared" si="3"/>
        <v>3.0487211324197192</v>
      </c>
      <c r="M35" s="8">
        <v>23.454912190000002</v>
      </c>
      <c r="N35" s="9">
        <f t="shared" si="4"/>
        <v>1.7484286280223095E-3</v>
      </c>
      <c r="O35" s="9">
        <f>SUM($N$2:N35)</f>
        <v>7.8762533767319551E-2</v>
      </c>
      <c r="P35" s="4">
        <f t="shared" si="5"/>
        <v>78.762533767319553</v>
      </c>
      <c r="Q35" s="34">
        <f t="shared" si="19"/>
        <v>63.577296402838464</v>
      </c>
      <c r="R35" s="33">
        <f t="shared" si="6"/>
        <v>7.8762533767319551E-2</v>
      </c>
      <c r="S35" s="4">
        <v>0</v>
      </c>
      <c r="T35" s="4">
        <f t="shared" si="7"/>
        <v>0</v>
      </c>
      <c r="U35" s="9">
        <f t="shared" si="8"/>
        <v>0.1725703802302021</v>
      </c>
      <c r="V35" s="34">
        <f t="shared" si="9"/>
        <v>20.780054549113562</v>
      </c>
      <c r="W35" s="34">
        <f t="shared" si="10"/>
        <v>9.1010642795441521E-2</v>
      </c>
      <c r="X35" s="35">
        <f t="shared" si="11"/>
        <v>11.285319706634748</v>
      </c>
      <c r="Y35" s="35">
        <f t="shared" si="12"/>
        <v>12.401450227071152</v>
      </c>
      <c r="Z35" s="35">
        <f t="shared" si="0"/>
        <v>0</v>
      </c>
      <c r="AA35" s="35">
        <f t="shared" si="13"/>
        <v>0</v>
      </c>
      <c r="AB35" s="34">
        <f t="shared" si="14"/>
        <v>59.74050714135214</v>
      </c>
      <c r="AC35" s="35">
        <f t="shared" si="15"/>
        <v>0.64291017713185694</v>
      </c>
      <c r="AD35" s="35">
        <f t="shared" si="16"/>
        <v>0.13346084497262881</v>
      </c>
      <c r="AE35" s="35">
        <f t="shared" si="17"/>
        <v>0.22362897789551428</v>
      </c>
    </row>
    <row r="36" spans="4:31" x14ac:dyDescent="0.25">
      <c r="D36" s="5">
        <v>42667.762444745371</v>
      </c>
      <c r="E36" s="6">
        <f t="shared" si="1"/>
        <v>298.76244474537089</v>
      </c>
      <c r="F36" s="6">
        <f t="shared" si="18"/>
        <v>2.7778055635280907E-2</v>
      </c>
      <c r="G36" s="7">
        <v>15</v>
      </c>
      <c r="H36" s="4">
        <f>SUM($G$2:G36)</f>
        <v>601</v>
      </c>
      <c r="I36" s="8">
        <v>828.83277736000002</v>
      </c>
      <c r="J36" s="6">
        <f t="shared" si="2"/>
        <v>5.714603080030634</v>
      </c>
      <c r="K36" s="8">
        <v>442.36721834999997</v>
      </c>
      <c r="L36" s="6">
        <f t="shared" si="3"/>
        <v>3.0500158023908459</v>
      </c>
      <c r="M36" s="8">
        <v>23.39894104</v>
      </c>
      <c r="N36" s="9">
        <f t="shared" si="4"/>
        <v>2.017798418545884E-3</v>
      </c>
      <c r="O36" s="9">
        <f>SUM($N$2:N36)</f>
        <v>8.0780332185865431E-2</v>
      </c>
      <c r="P36" s="4">
        <f t="shared" si="5"/>
        <v>80.780332185865433</v>
      </c>
      <c r="Q36" s="34">
        <f t="shared" si="19"/>
        <v>72.640016459002197</v>
      </c>
      <c r="R36" s="33">
        <f t="shared" si="6"/>
        <v>8.0780332185865431E-2</v>
      </c>
      <c r="S36" s="4">
        <v>0</v>
      </c>
      <c r="T36" s="4">
        <f t="shared" si="7"/>
        <v>0</v>
      </c>
      <c r="U36" s="9">
        <f t="shared" si="8"/>
        <v>0.17055258181165622</v>
      </c>
      <c r="V36" s="34">
        <f t="shared" si="9"/>
        <v>20.782327960155346</v>
      </c>
      <c r="W36" s="34">
        <f t="shared" si="10"/>
        <v>9.1010642795441521E-2</v>
      </c>
      <c r="X36" s="35">
        <f t="shared" si="11"/>
        <v>11.285319706634748</v>
      </c>
      <c r="Y36" s="35">
        <f t="shared" si="12"/>
        <v>12.401450227071152</v>
      </c>
      <c r="Z36" s="35">
        <f t="shared" si="0"/>
        <v>0</v>
      </c>
      <c r="AA36" s="35">
        <f t="shared" si="13"/>
        <v>0</v>
      </c>
      <c r="AB36" s="34">
        <f t="shared" si="14"/>
        <v>59.738233730310355</v>
      </c>
      <c r="AC36" s="35">
        <f t="shared" si="15"/>
        <v>0.64288571133527261</v>
      </c>
      <c r="AD36" s="35">
        <f t="shared" si="16"/>
        <v>0.13346084497262881</v>
      </c>
      <c r="AE36" s="35">
        <f t="shared" si="17"/>
        <v>0.22365344369209864</v>
      </c>
    </row>
    <row r="37" spans="4:31" x14ac:dyDescent="0.25">
      <c r="D37" s="5">
        <v>42667.768023564815</v>
      </c>
      <c r="E37" s="6">
        <f t="shared" si="1"/>
        <v>298.76802356481494</v>
      </c>
      <c r="F37" s="6">
        <f t="shared" si="18"/>
        <v>0.13389166665729135</v>
      </c>
      <c r="G37" s="7">
        <v>15</v>
      </c>
      <c r="H37" s="4">
        <f>SUM($G$2:G37)</f>
        <v>616</v>
      </c>
      <c r="I37" s="8">
        <v>819.14436097999999</v>
      </c>
      <c r="J37" s="6">
        <f t="shared" si="2"/>
        <v>5.6478037743104643</v>
      </c>
      <c r="K37" s="8">
        <v>436.72201817000001</v>
      </c>
      <c r="L37" s="6">
        <f t="shared" si="3"/>
        <v>3.0110935019977894</v>
      </c>
      <c r="M37" s="8">
        <v>23.552196500000001</v>
      </c>
      <c r="N37" s="9">
        <f t="shared" si="4"/>
        <v>2.0167561659826423E-3</v>
      </c>
      <c r="O37" s="9">
        <f>SUM($N$2:N37)</f>
        <v>8.2797088351848069E-2</v>
      </c>
      <c r="P37" s="4">
        <f t="shared" si="5"/>
        <v>82.797088351848075</v>
      </c>
      <c r="Q37" s="34">
        <f t="shared" si="19"/>
        <v>15.062596622571922</v>
      </c>
      <c r="R37" s="33">
        <f t="shared" si="6"/>
        <v>8.2797088351848069E-2</v>
      </c>
      <c r="S37" s="4">
        <v>0</v>
      </c>
      <c r="T37" s="4">
        <f t="shared" si="7"/>
        <v>0</v>
      </c>
      <c r="U37" s="9">
        <f t="shared" si="8"/>
        <v>0.1685358256456736</v>
      </c>
      <c r="V37" s="34">
        <f t="shared" si="9"/>
        <v>20.779476422277472</v>
      </c>
      <c r="W37" s="34">
        <f t="shared" si="10"/>
        <v>9.1010642795441521E-2</v>
      </c>
      <c r="X37" s="35">
        <f t="shared" si="11"/>
        <v>11.285319706634748</v>
      </c>
      <c r="Y37" s="35">
        <f t="shared" si="12"/>
        <v>12.401450227071152</v>
      </c>
      <c r="Z37" s="35">
        <f t="shared" si="0"/>
        <v>0</v>
      </c>
      <c r="AA37" s="35">
        <f t="shared" si="13"/>
        <v>0</v>
      </c>
      <c r="AB37" s="34">
        <f t="shared" si="14"/>
        <v>59.741085268188229</v>
      </c>
      <c r="AC37" s="35">
        <f t="shared" si="15"/>
        <v>0.64291639876679751</v>
      </c>
      <c r="AD37" s="35">
        <f t="shared" si="16"/>
        <v>0.13346084497262881</v>
      </c>
      <c r="AE37" s="35">
        <f t="shared" si="17"/>
        <v>0.22362275626057376</v>
      </c>
    </row>
    <row r="38" spans="4:31" x14ac:dyDescent="0.25">
      <c r="D38" s="5">
        <v>42667.768891631946</v>
      </c>
      <c r="E38" s="6">
        <f t="shared" si="1"/>
        <v>298.76889163194573</v>
      </c>
      <c r="F38" s="6">
        <f t="shared" si="18"/>
        <v>2.083361113909632E-2</v>
      </c>
      <c r="G38" s="7">
        <v>13</v>
      </c>
      <c r="H38" s="4">
        <f>SUM($G$2:G38)</f>
        <v>629</v>
      </c>
      <c r="I38" s="8">
        <v>809.41797416999998</v>
      </c>
      <c r="J38" s="6">
        <f t="shared" si="2"/>
        <v>5.5807426715883492</v>
      </c>
      <c r="K38" s="8">
        <v>436.99250493</v>
      </c>
      <c r="L38" s="6">
        <f t="shared" si="3"/>
        <v>3.0129584432911667</v>
      </c>
      <c r="M38" s="8">
        <v>23.716369629999999</v>
      </c>
      <c r="N38" s="9">
        <f t="shared" si="4"/>
        <v>1.7468887443579017E-3</v>
      </c>
      <c r="O38" s="9">
        <f>SUM($N$2:N38)</f>
        <v>8.4543977096205966E-2</v>
      </c>
      <c r="P38" s="4">
        <f t="shared" si="5"/>
        <v>84.543977096205964</v>
      </c>
      <c r="Q38" s="34">
        <f t="shared" si="19"/>
        <v>83.84954162265673</v>
      </c>
      <c r="R38" s="33">
        <f t="shared" si="6"/>
        <v>8.4543977096205966E-2</v>
      </c>
      <c r="S38" s="4">
        <v>0</v>
      </c>
      <c r="T38" s="4">
        <f t="shared" si="7"/>
        <v>0</v>
      </c>
      <c r="U38" s="9">
        <f t="shared" si="8"/>
        <v>0.16678893690131569</v>
      </c>
      <c r="V38" s="34">
        <f t="shared" si="9"/>
        <v>20.811204161424563</v>
      </c>
      <c r="W38" s="34">
        <f t="shared" si="10"/>
        <v>9.1010642795441521E-2</v>
      </c>
      <c r="X38" s="35">
        <f t="shared" si="11"/>
        <v>11.285319706634748</v>
      </c>
      <c r="Y38" s="35">
        <f t="shared" si="12"/>
        <v>12.401450227071152</v>
      </c>
      <c r="Z38" s="35">
        <f t="shared" si="0"/>
        <v>0</v>
      </c>
      <c r="AA38" s="35">
        <f t="shared" si="13"/>
        <v>0</v>
      </c>
      <c r="AB38" s="34">
        <f t="shared" si="14"/>
        <v>59.709357529041128</v>
      </c>
      <c r="AC38" s="35">
        <f t="shared" si="15"/>
        <v>0.64257495395202902</v>
      </c>
      <c r="AD38" s="35">
        <f t="shared" si="16"/>
        <v>0.13346084497262881</v>
      </c>
      <c r="AE38" s="35">
        <f t="shared" si="17"/>
        <v>0.22396420107534215</v>
      </c>
    </row>
    <row r="39" spans="4:31" x14ac:dyDescent="0.25">
      <c r="D39" s="5">
        <v>42667.769910162038</v>
      </c>
      <c r="E39" s="6">
        <f t="shared" si="1"/>
        <v>298.76991016203829</v>
      </c>
      <c r="F39" s="6">
        <f t="shared" si="18"/>
        <v>2.4444722221232951E-2</v>
      </c>
      <c r="G39" s="7">
        <v>12</v>
      </c>
      <c r="H39" s="4">
        <f>SUM($G$2:G39)</f>
        <v>641</v>
      </c>
      <c r="I39" s="8">
        <v>799.80475414</v>
      </c>
      <c r="J39" s="6">
        <f t="shared" si="2"/>
        <v>5.5144618266543066</v>
      </c>
      <c r="K39" s="8">
        <v>437.02007520000001</v>
      </c>
      <c r="L39" s="6">
        <f t="shared" si="3"/>
        <v>3.013148533685952</v>
      </c>
      <c r="M39" s="8">
        <v>23.7755127</v>
      </c>
      <c r="N39" s="9">
        <f t="shared" si="4"/>
        <v>1.6121914989677304E-3</v>
      </c>
      <c r="O39" s="9">
        <f>SUM($N$2:N39)</f>
        <v>8.6156168595173693E-2</v>
      </c>
      <c r="P39" s="4">
        <f t="shared" si="5"/>
        <v>86.156168595173696</v>
      </c>
      <c r="Q39" s="34">
        <f t="shared" si="19"/>
        <v>65.952539136131534</v>
      </c>
      <c r="R39" s="33">
        <f t="shared" si="6"/>
        <v>8.6156168595173693E-2</v>
      </c>
      <c r="S39" s="4">
        <v>0</v>
      </c>
      <c r="T39" s="4">
        <f t="shared" si="7"/>
        <v>0</v>
      </c>
      <c r="U39" s="9">
        <f t="shared" si="8"/>
        <v>0.16517674540234797</v>
      </c>
      <c r="V39" s="34">
        <f t="shared" si="9"/>
        <v>20.857763402090693</v>
      </c>
      <c r="W39" s="34">
        <f t="shared" si="10"/>
        <v>9.1010642795441521E-2</v>
      </c>
      <c r="X39" s="35">
        <f t="shared" si="11"/>
        <v>11.285319706634748</v>
      </c>
      <c r="Y39" s="35">
        <f t="shared" si="12"/>
        <v>12.401450227071152</v>
      </c>
      <c r="Z39" s="35">
        <f t="shared" si="0"/>
        <v>0</v>
      </c>
      <c r="AA39" s="35">
        <f t="shared" si="13"/>
        <v>0</v>
      </c>
      <c r="AB39" s="34">
        <f t="shared" si="14"/>
        <v>59.662798288375001</v>
      </c>
      <c r="AC39" s="35">
        <f t="shared" si="15"/>
        <v>0.64207389677832671</v>
      </c>
      <c r="AD39" s="35">
        <f t="shared" si="16"/>
        <v>0.13346084497262881</v>
      </c>
      <c r="AE39" s="35">
        <f t="shared" si="17"/>
        <v>0.22446525824904442</v>
      </c>
    </row>
    <row r="40" spans="4:31" x14ac:dyDescent="0.25">
      <c r="D40" s="5">
        <v>42667.770766678237</v>
      </c>
      <c r="E40" s="6">
        <f t="shared" si="1"/>
        <v>298.77076667823712</v>
      </c>
      <c r="F40" s="6">
        <f t="shared" si="18"/>
        <v>2.055638877209276E-2</v>
      </c>
      <c r="G40" s="7">
        <v>14</v>
      </c>
      <c r="H40" s="4">
        <f>SUM($G$2:G40)</f>
        <v>655</v>
      </c>
      <c r="I40" s="8">
        <v>790.54220221000003</v>
      </c>
      <c r="J40" s="6">
        <f t="shared" si="2"/>
        <v>5.4505987541094196</v>
      </c>
      <c r="K40" s="3">
        <v>437.38146934999997</v>
      </c>
      <c r="L40" s="6">
        <f t="shared" si="3"/>
        <v>3.0156402596156058</v>
      </c>
      <c r="M40" s="3">
        <v>23.80554008</v>
      </c>
      <c r="N40" s="9">
        <f t="shared" si="4"/>
        <v>1.8806998913643703E-3</v>
      </c>
      <c r="O40" s="9">
        <f>SUM($N$2:N40)</f>
        <v>8.8036868486538064E-2</v>
      </c>
      <c r="P40" s="4">
        <f t="shared" si="5"/>
        <v>88.036868486538069</v>
      </c>
      <c r="Q40" s="34">
        <f t="shared" si="19"/>
        <v>91.489799702445694</v>
      </c>
      <c r="R40" s="33">
        <f t="shared" si="6"/>
        <v>8.8036868486538064E-2</v>
      </c>
      <c r="S40" s="4">
        <v>0</v>
      </c>
      <c r="T40" s="4">
        <f t="shared" si="7"/>
        <v>0</v>
      </c>
      <c r="U40" s="9">
        <f t="shared" si="8"/>
        <v>0.16329604551098359</v>
      </c>
      <c r="V40" s="34">
        <f t="shared" si="9"/>
        <v>20.861878989245653</v>
      </c>
      <c r="W40" s="34">
        <f t="shared" si="10"/>
        <v>9.1010642795441521E-2</v>
      </c>
      <c r="X40" s="35">
        <f t="shared" si="11"/>
        <v>11.285319706634748</v>
      </c>
      <c r="Y40" s="35">
        <f t="shared" si="12"/>
        <v>12.401450227071152</v>
      </c>
      <c r="Z40" s="35">
        <f t="shared" si="0"/>
        <v>0</v>
      </c>
      <c r="AA40" s="35">
        <f t="shared" si="13"/>
        <v>0</v>
      </c>
      <c r="AB40" s="34">
        <f t="shared" si="14"/>
        <v>59.658682701220044</v>
      </c>
      <c r="AC40" s="35">
        <f t="shared" si="15"/>
        <v>0.64202960601158554</v>
      </c>
      <c r="AD40" s="35">
        <f t="shared" si="16"/>
        <v>0.13346084497262881</v>
      </c>
      <c r="AE40" s="35">
        <f t="shared" si="17"/>
        <v>0.2245095490157856</v>
      </c>
    </row>
    <row r="41" spans="4:31" x14ac:dyDescent="0.25">
      <c r="D41" s="2">
        <v>42667.771750486114</v>
      </c>
      <c r="E41" s="6">
        <f t="shared" si="1"/>
        <v>298.77175048611389</v>
      </c>
      <c r="F41" s="6">
        <f t="shared" si="18"/>
        <v>2.3611389042343944E-2</v>
      </c>
      <c r="G41" s="7">
        <v>13</v>
      </c>
      <c r="H41" s="4">
        <f>SUM($G$2:G41)</f>
        <v>668</v>
      </c>
      <c r="I41" s="3">
        <v>781.08533102000001</v>
      </c>
      <c r="J41" s="6">
        <f t="shared" si="2"/>
        <v>5.3853958969034554</v>
      </c>
      <c r="K41" s="3">
        <v>437.43884532999999</v>
      </c>
      <c r="L41" s="6">
        <f t="shared" si="3"/>
        <v>3.0160358532274705</v>
      </c>
      <c r="M41" s="3">
        <v>23.8552742</v>
      </c>
      <c r="N41" s="9">
        <f t="shared" si="4"/>
        <v>1.7460717527050546E-3</v>
      </c>
      <c r="O41" s="9">
        <f>SUM($N$2:N41)</f>
        <v>8.9782940239243117E-2</v>
      </c>
      <c r="P41" s="4">
        <f t="shared" si="5"/>
        <v>89.782940239243118</v>
      </c>
      <c r="Q41" s="34">
        <f t="shared" si="19"/>
        <v>73.950403746840252</v>
      </c>
      <c r="R41" s="33">
        <f t="shared" si="6"/>
        <v>8.9782940239243117E-2</v>
      </c>
      <c r="S41" s="4">
        <v>0</v>
      </c>
      <c r="T41" s="4">
        <f t="shared" si="7"/>
        <v>0</v>
      </c>
      <c r="U41" s="9">
        <f t="shared" si="8"/>
        <v>0.16154997375827856</v>
      </c>
      <c r="V41" s="34">
        <f t="shared" si="9"/>
        <v>20.888690902278178</v>
      </c>
      <c r="W41" s="34">
        <f t="shared" si="10"/>
        <v>9.1010642795441521E-2</v>
      </c>
      <c r="X41" s="35">
        <f t="shared" si="11"/>
        <v>11.285319706634748</v>
      </c>
      <c r="Y41" s="35">
        <f t="shared" si="12"/>
        <v>12.401450227071152</v>
      </c>
      <c r="Z41" s="35">
        <f t="shared" si="0"/>
        <v>0</v>
      </c>
      <c r="AA41" s="35">
        <f t="shared" si="13"/>
        <v>0</v>
      </c>
      <c r="AB41" s="34">
        <f t="shared" si="14"/>
        <v>59.631870788187527</v>
      </c>
      <c r="AC41" s="35">
        <f t="shared" si="15"/>
        <v>0.64174106390536956</v>
      </c>
      <c r="AD41" s="35">
        <f t="shared" si="16"/>
        <v>0.13346084497262881</v>
      </c>
      <c r="AE41" s="35">
        <f t="shared" si="17"/>
        <v>0.22479809112200172</v>
      </c>
    </row>
    <row r="42" spans="4:31" x14ac:dyDescent="0.25">
      <c r="D42" s="2">
        <v>42667.773729710651</v>
      </c>
      <c r="E42" s="6">
        <f t="shared" si="1"/>
        <v>298.77372971065051</v>
      </c>
      <c r="F42" s="6">
        <f t="shared" si="18"/>
        <v>4.7501388879027218E-2</v>
      </c>
      <c r="G42" s="7">
        <v>11</v>
      </c>
      <c r="H42" s="4">
        <f>SUM($G$2:G42)</f>
        <v>679</v>
      </c>
      <c r="I42" s="3">
        <v>772.10048442000004</v>
      </c>
      <c r="J42" s="6">
        <f t="shared" si="2"/>
        <v>5.3234475359596392</v>
      </c>
      <c r="K42" s="3">
        <v>437.94852286000003</v>
      </c>
      <c r="L42" s="6">
        <f t="shared" si="3"/>
        <v>3.0195499574742137</v>
      </c>
      <c r="M42" s="3">
        <v>23.899368290000002</v>
      </c>
      <c r="N42" s="9">
        <f t="shared" si="4"/>
        <v>1.4772260168205936E-3</v>
      </c>
      <c r="O42" s="9">
        <f>SUM($N$2:N42)</f>
        <v>9.1260166256063716E-2</v>
      </c>
      <c r="P42" s="4">
        <f t="shared" si="5"/>
        <v>91.260166256063712</v>
      </c>
      <c r="Q42" s="34">
        <f t="shared" si="19"/>
        <v>31.098585782042626</v>
      </c>
      <c r="R42" s="33">
        <f t="shared" si="6"/>
        <v>9.1260166256063716E-2</v>
      </c>
      <c r="S42" s="4">
        <v>0</v>
      </c>
      <c r="T42" s="4">
        <f t="shared" si="7"/>
        <v>0</v>
      </c>
      <c r="U42" s="9">
        <f t="shared" si="8"/>
        <v>0.16007274774145797</v>
      </c>
      <c r="V42" s="34">
        <f t="shared" si="9"/>
        <v>20.938539636596822</v>
      </c>
      <c r="W42" s="34">
        <f t="shared" si="10"/>
        <v>9.1010642795441521E-2</v>
      </c>
      <c r="X42" s="35">
        <f t="shared" si="11"/>
        <v>11.285319706634748</v>
      </c>
      <c r="Y42" s="35">
        <f t="shared" si="12"/>
        <v>12.401450227071152</v>
      </c>
      <c r="Z42" s="35">
        <f t="shared" si="0"/>
        <v>0</v>
      </c>
      <c r="AA42" s="35">
        <f t="shared" si="13"/>
        <v>0</v>
      </c>
      <c r="AB42" s="34">
        <f t="shared" si="14"/>
        <v>59.582022053868869</v>
      </c>
      <c r="AC42" s="35">
        <f t="shared" si="15"/>
        <v>0.64120460614590025</v>
      </c>
      <c r="AD42" s="35">
        <f t="shared" si="16"/>
        <v>0.13346084497262881</v>
      </c>
      <c r="AE42" s="35">
        <f t="shared" si="17"/>
        <v>0.22533454888147084</v>
      </c>
    </row>
    <row r="43" spans="4:31" x14ac:dyDescent="0.25">
      <c r="D43" s="2">
        <v>42667.774748229167</v>
      </c>
      <c r="E43" s="6">
        <f t="shared" si="1"/>
        <v>298.77474822916702</v>
      </c>
      <c r="F43" s="6">
        <f t="shared" si="18"/>
        <v>2.4444444396067411E-2</v>
      </c>
      <c r="G43" s="7">
        <v>13</v>
      </c>
      <c r="H43" s="4">
        <f>SUM($G$2:G43)</f>
        <v>692</v>
      </c>
      <c r="I43" s="3">
        <v>762.72923283</v>
      </c>
      <c r="J43" s="6">
        <f t="shared" si="2"/>
        <v>5.2588350053469703</v>
      </c>
      <c r="K43" s="3">
        <v>437.76298235000002</v>
      </c>
      <c r="L43" s="6">
        <f t="shared" si="3"/>
        <v>3.018270700187486</v>
      </c>
      <c r="M43" s="3">
        <v>23.904739379999999</v>
      </c>
      <c r="N43" s="9">
        <f t="shared" si="4"/>
        <v>1.7457809990422087E-3</v>
      </c>
      <c r="O43" s="9">
        <f>SUM($N$2:N43)</f>
        <v>9.3005947255105928E-2</v>
      </c>
      <c r="P43" s="4">
        <f t="shared" si="5"/>
        <v>93.005947255105923</v>
      </c>
      <c r="Q43" s="34">
        <f t="shared" si="19"/>
        <v>71.418313738522414</v>
      </c>
      <c r="R43" s="33">
        <f t="shared" si="6"/>
        <v>9.3005947255105928E-2</v>
      </c>
      <c r="S43" s="4">
        <v>0</v>
      </c>
      <c r="T43" s="4">
        <f t="shared" si="7"/>
        <v>0</v>
      </c>
      <c r="U43" s="9">
        <f t="shared" si="8"/>
        <v>0.15832696674241575</v>
      </c>
      <c r="V43" s="34">
        <f t="shared" si="9"/>
        <v>20.964635368153449</v>
      </c>
      <c r="W43" s="34">
        <f t="shared" si="10"/>
        <v>9.1010642795441521E-2</v>
      </c>
      <c r="X43" s="35">
        <f t="shared" si="11"/>
        <v>11.285319706634748</v>
      </c>
      <c r="Y43" s="35">
        <f t="shared" si="12"/>
        <v>12.401450227071152</v>
      </c>
      <c r="Z43" s="35">
        <f t="shared" si="0"/>
        <v>0</v>
      </c>
      <c r="AA43" s="35">
        <f t="shared" si="13"/>
        <v>0</v>
      </c>
      <c r="AB43" s="34">
        <f t="shared" si="14"/>
        <v>59.555926322312246</v>
      </c>
      <c r="AC43" s="35">
        <f t="shared" si="15"/>
        <v>0.64092377137900158</v>
      </c>
      <c r="AD43" s="35">
        <f t="shared" si="16"/>
        <v>0.13346084497262881</v>
      </c>
      <c r="AE43" s="35">
        <f t="shared" si="17"/>
        <v>0.22561538364836961</v>
      </c>
    </row>
    <row r="44" spans="4:31" x14ac:dyDescent="0.25">
      <c r="D44" s="2">
        <v>42667.791947662037</v>
      </c>
      <c r="E44" s="6">
        <f t="shared" si="1"/>
        <v>298.79194766203727</v>
      </c>
      <c r="F44" s="6">
        <f t="shared" si="18"/>
        <v>0.41278638888616115</v>
      </c>
      <c r="G44" s="7">
        <v>14</v>
      </c>
      <c r="H44" s="4">
        <f>SUM($G$2:G44)</f>
        <v>706</v>
      </c>
      <c r="I44" s="3">
        <v>753.85308588999999</v>
      </c>
      <c r="J44" s="6">
        <f t="shared" si="2"/>
        <v>5.1976361024709359</v>
      </c>
      <c r="K44" s="3">
        <v>435.66764142</v>
      </c>
      <c r="L44" s="6">
        <f t="shared" si="3"/>
        <v>3.0038238273569591</v>
      </c>
      <c r="M44" s="3">
        <v>23.8182373</v>
      </c>
      <c r="N44" s="9">
        <f t="shared" ref="N44:N85" si="20">(101325*(G44/1000000))/($B$1*(M44+273.15))</f>
        <v>1.880619479868206E-3</v>
      </c>
      <c r="O44" s="9">
        <f>SUM($N$2:N44)</f>
        <v>9.4886566734974129E-2</v>
      </c>
      <c r="P44" s="4">
        <f t="shared" si="5"/>
        <v>94.886566734974124</v>
      </c>
      <c r="Q44" s="34">
        <f t="shared" si="19"/>
        <v>4.555914464483096</v>
      </c>
      <c r="R44" s="33">
        <f t="shared" si="6"/>
        <v>9.4886566734974129E-2</v>
      </c>
      <c r="S44" s="4">
        <v>0</v>
      </c>
      <c r="T44" s="4">
        <f t="shared" si="7"/>
        <v>0</v>
      </c>
      <c r="U44" s="9">
        <f t="shared" si="8"/>
        <v>0.15644634726254752</v>
      </c>
      <c r="V44" s="34">
        <f t="shared" si="9"/>
        <v>20.959529245873899</v>
      </c>
      <c r="W44" s="34">
        <f t="shared" si="10"/>
        <v>9.1010642795441521E-2</v>
      </c>
      <c r="X44" s="35">
        <f t="shared" si="11"/>
        <v>11.285319706634748</v>
      </c>
      <c r="Y44" s="35">
        <f t="shared" si="12"/>
        <v>12.401450227071152</v>
      </c>
      <c r="Z44" s="35">
        <f t="shared" si="0"/>
        <v>0</v>
      </c>
      <c r="AA44" s="35">
        <f t="shared" si="13"/>
        <v>0</v>
      </c>
      <c r="AB44" s="34">
        <f t="shared" si="14"/>
        <v>59.561032444591802</v>
      </c>
      <c r="AC44" s="35">
        <f t="shared" si="15"/>
        <v>0.6409787220002181</v>
      </c>
      <c r="AD44" s="35">
        <f t="shared" si="16"/>
        <v>0.13346084497262881</v>
      </c>
      <c r="AE44" s="35">
        <f t="shared" si="17"/>
        <v>0.22556043302715317</v>
      </c>
    </row>
    <row r="45" spans="4:31" x14ac:dyDescent="0.25">
      <c r="D45" s="2">
        <v>42667.793070381944</v>
      </c>
      <c r="E45" s="6">
        <f t="shared" si="1"/>
        <v>298.79307038194383</v>
      </c>
      <c r="F45" s="6">
        <f t="shared" si="18"/>
        <v>2.6945277757477015E-2</v>
      </c>
      <c r="G45" s="7">
        <v>11</v>
      </c>
      <c r="H45" s="4">
        <f>SUM($G$2:G45)</f>
        <v>717</v>
      </c>
      <c r="I45" s="3">
        <v>744.92333364000001</v>
      </c>
      <c r="J45" s="6">
        <f t="shared" si="2"/>
        <v>5.1360676038477262</v>
      </c>
      <c r="K45" s="3">
        <v>435.75258767999998</v>
      </c>
      <c r="L45" s="6">
        <f t="shared" si="3"/>
        <v>3.0044095114325566</v>
      </c>
      <c r="M45" s="3">
        <v>23.888597489999999</v>
      </c>
      <c r="N45" s="9">
        <f t="shared" si="20"/>
        <v>1.4772795819333986E-3</v>
      </c>
      <c r="O45" s="9">
        <f>SUM($N$2:N45)</f>
        <v>9.6363846316907531E-2</v>
      </c>
      <c r="P45" s="4">
        <f t="shared" si="5"/>
        <v>96.363846316907527</v>
      </c>
      <c r="Q45" s="34">
        <f t="shared" si="19"/>
        <v>54.82517549938671</v>
      </c>
      <c r="R45" s="33">
        <f t="shared" si="6"/>
        <v>9.6363846316907531E-2</v>
      </c>
      <c r="S45" s="4">
        <v>0</v>
      </c>
      <c r="T45" s="4">
        <f t="shared" si="7"/>
        <v>0</v>
      </c>
      <c r="U45" s="9">
        <f t="shared" si="8"/>
        <v>0.15496906768061414</v>
      </c>
      <c r="V45" s="34">
        <f t="shared" si="9"/>
        <v>21.010493607394089</v>
      </c>
      <c r="W45" s="34">
        <f t="shared" si="10"/>
        <v>9.1010642795441521E-2</v>
      </c>
      <c r="X45" s="35">
        <f t="shared" si="11"/>
        <v>11.285319706634748</v>
      </c>
      <c r="Y45" s="35">
        <f t="shared" si="12"/>
        <v>12.401450227071152</v>
      </c>
      <c r="Z45" s="35">
        <f t="shared" si="0"/>
        <v>0</v>
      </c>
      <c r="AA45" s="35">
        <f t="shared" si="13"/>
        <v>0</v>
      </c>
      <c r="AB45" s="34">
        <f t="shared" si="14"/>
        <v>59.510068083071602</v>
      </c>
      <c r="AC45" s="35">
        <f t="shared" si="15"/>
        <v>0.64043025818127464</v>
      </c>
      <c r="AD45" s="35">
        <f t="shared" si="16"/>
        <v>0.13346084497262881</v>
      </c>
      <c r="AE45" s="35">
        <f t="shared" si="17"/>
        <v>0.2261088968460965</v>
      </c>
    </row>
    <row r="46" spans="4:31" x14ac:dyDescent="0.25">
      <c r="D46" s="2">
        <v>42667.793973159722</v>
      </c>
      <c r="E46" s="6">
        <f t="shared" si="1"/>
        <v>298.79397315972165</v>
      </c>
      <c r="F46" s="6">
        <f t="shared" si="18"/>
        <v>2.1666666667442769E-2</v>
      </c>
      <c r="G46" s="7">
        <v>12</v>
      </c>
      <c r="H46" s="4">
        <f>SUM($G$2:G46)</f>
        <v>729</v>
      </c>
      <c r="I46" s="3">
        <v>735.88860431000001</v>
      </c>
      <c r="J46" s="6">
        <f t="shared" si="2"/>
        <v>5.0737753134524155</v>
      </c>
      <c r="K46" s="3">
        <v>435.90310648000002</v>
      </c>
      <c r="L46" s="6">
        <f t="shared" si="3"/>
        <v>3.0054473024340447</v>
      </c>
      <c r="M46" s="3">
        <v>23.949781420000001</v>
      </c>
      <c r="N46" s="9">
        <f t="shared" si="20"/>
        <v>1.6112458417626755E-3</v>
      </c>
      <c r="O46" s="9">
        <f>SUM($N$2:N46)</f>
        <v>9.7975092158670202E-2</v>
      </c>
      <c r="P46" s="4">
        <f t="shared" si="5"/>
        <v>97.975092158670208</v>
      </c>
      <c r="Q46" s="34">
        <f t="shared" si="19"/>
        <v>74.365192694075105</v>
      </c>
      <c r="R46" s="33">
        <f t="shared" si="6"/>
        <v>9.7975092158670202E-2</v>
      </c>
      <c r="S46" s="4">
        <v>0</v>
      </c>
      <c r="T46" s="4">
        <f t="shared" si="7"/>
        <v>0</v>
      </c>
      <c r="U46" s="9">
        <f t="shared" si="8"/>
        <v>0.15335782183885147</v>
      </c>
      <c r="V46" s="34">
        <f t="shared" si="9"/>
        <v>21.047313375101666</v>
      </c>
      <c r="W46" s="34">
        <f t="shared" si="10"/>
        <v>9.1010642795441521E-2</v>
      </c>
      <c r="X46" s="35">
        <f t="shared" si="11"/>
        <v>11.285319706634748</v>
      </c>
      <c r="Y46" s="35">
        <f t="shared" si="12"/>
        <v>12.401450227071152</v>
      </c>
      <c r="Z46" s="35">
        <f t="shared" si="0"/>
        <v>0</v>
      </c>
      <c r="AA46" s="35">
        <f t="shared" si="13"/>
        <v>0</v>
      </c>
      <c r="AB46" s="34">
        <f t="shared" si="14"/>
        <v>59.473248315364032</v>
      </c>
      <c r="AC46" s="35">
        <f t="shared" si="15"/>
        <v>0.64003401441784591</v>
      </c>
      <c r="AD46" s="35">
        <f t="shared" si="16"/>
        <v>0.13346084497262881</v>
      </c>
      <c r="AE46" s="35">
        <f t="shared" si="17"/>
        <v>0.22650514060952526</v>
      </c>
    </row>
    <row r="47" spans="4:31" x14ac:dyDescent="0.25">
      <c r="D47" s="2">
        <v>42667.795026412037</v>
      </c>
      <c r="E47" s="6">
        <f t="shared" si="1"/>
        <v>298.79502641203726</v>
      </c>
      <c r="F47" s="6">
        <f t="shared" si="18"/>
        <v>2.527805557474494E-2</v>
      </c>
      <c r="G47" s="7">
        <v>13</v>
      </c>
      <c r="H47" s="4">
        <f>SUM($G$2:G47)</f>
        <v>742</v>
      </c>
      <c r="I47" s="3">
        <v>727.14051452000001</v>
      </c>
      <c r="J47" s="6">
        <f t="shared" si="2"/>
        <v>5.0134593338919151</v>
      </c>
      <c r="K47" s="3">
        <v>435.83902422</v>
      </c>
      <c r="L47" s="6">
        <f t="shared" si="3"/>
        <v>3.0050054706310871</v>
      </c>
      <c r="M47" s="3">
        <v>23.96477509</v>
      </c>
      <c r="N47" s="9">
        <f t="shared" si="20"/>
        <v>1.7454282424290439E-3</v>
      </c>
      <c r="O47" s="9">
        <f>SUM($N$2:N47)</f>
        <v>9.9720520401099244E-2</v>
      </c>
      <c r="P47" s="4">
        <f t="shared" si="5"/>
        <v>99.72052040109925</v>
      </c>
      <c r="Q47" s="34">
        <f t="shared" si="19"/>
        <v>69.049149657416066</v>
      </c>
      <c r="R47" s="33">
        <f t="shared" si="6"/>
        <v>9.9720520401099244E-2</v>
      </c>
      <c r="S47" s="4">
        <v>0</v>
      </c>
      <c r="T47" s="4">
        <f t="shared" si="7"/>
        <v>0</v>
      </c>
      <c r="U47" s="9">
        <f t="shared" si="8"/>
        <v>0.15161239359642242</v>
      </c>
      <c r="V47" s="34">
        <f t="shared" si="9"/>
        <v>21.058099555256597</v>
      </c>
      <c r="W47" s="34">
        <f t="shared" si="10"/>
        <v>9.1010642795441521E-2</v>
      </c>
      <c r="X47" s="35">
        <f t="shared" si="11"/>
        <v>11.285319706634748</v>
      </c>
      <c r="Y47" s="35">
        <f t="shared" si="12"/>
        <v>12.401450227071152</v>
      </c>
      <c r="Z47" s="35">
        <f t="shared" si="0"/>
        <v>0</v>
      </c>
      <c r="AA47" s="35">
        <f t="shared" si="13"/>
        <v>0</v>
      </c>
      <c r="AB47" s="34">
        <f t="shared" si="14"/>
        <v>59.462462135209094</v>
      </c>
      <c r="AC47" s="35">
        <f t="shared" si="15"/>
        <v>0.6399179366453962</v>
      </c>
      <c r="AD47" s="35">
        <f t="shared" si="16"/>
        <v>0.13346084497262881</v>
      </c>
      <c r="AE47" s="35">
        <f t="shared" si="17"/>
        <v>0.22662121838197494</v>
      </c>
    </row>
    <row r="48" spans="4:31" x14ac:dyDescent="0.25">
      <c r="D48" s="2">
        <v>42667.795963946759</v>
      </c>
      <c r="E48" s="6">
        <f t="shared" si="1"/>
        <v>298.795963946759</v>
      </c>
      <c r="F48" s="6">
        <f t="shared" si="18"/>
        <v>2.2500833321828395E-2</v>
      </c>
      <c r="G48" s="7">
        <v>10</v>
      </c>
      <c r="H48" s="4">
        <f>SUM($G$2:G48)</f>
        <v>752</v>
      </c>
      <c r="I48" s="3">
        <v>718.74458188000006</v>
      </c>
      <c r="J48" s="6">
        <f t="shared" si="2"/>
        <v>4.9555713933629493</v>
      </c>
      <c r="K48" s="3">
        <v>436.22128235999998</v>
      </c>
      <c r="L48" s="6">
        <f t="shared" si="3"/>
        <v>3.0076410487644334</v>
      </c>
      <c r="M48" s="3">
        <v>23.947818760000001</v>
      </c>
      <c r="N48" s="9">
        <f t="shared" si="20"/>
        <v>1.3427137381876806E-3</v>
      </c>
      <c r="O48" s="9">
        <f>SUM($N$2:N48)</f>
        <v>0.10106323413928693</v>
      </c>
      <c r="P48" s="4">
        <f t="shared" si="5"/>
        <v>101.06323413928693</v>
      </c>
      <c r="Q48" s="34">
        <f t="shared" si="19"/>
        <v>59.673956025668346</v>
      </c>
      <c r="R48" s="33">
        <f t="shared" si="6"/>
        <v>0.10106323413928693</v>
      </c>
      <c r="S48" s="4">
        <v>0</v>
      </c>
      <c r="T48" s="4">
        <f t="shared" si="7"/>
        <v>0</v>
      </c>
      <c r="U48" s="9">
        <f t="shared" si="8"/>
        <v>0.15026967985823475</v>
      </c>
      <c r="V48" s="34">
        <f t="shared" si="9"/>
        <v>21.115413508582904</v>
      </c>
      <c r="W48" s="34">
        <f t="shared" si="10"/>
        <v>9.1010642795441521E-2</v>
      </c>
      <c r="X48" s="35">
        <f t="shared" si="11"/>
        <v>11.285319706634748</v>
      </c>
      <c r="Y48" s="35">
        <f t="shared" si="12"/>
        <v>12.401450227071152</v>
      </c>
      <c r="Z48" s="35">
        <f t="shared" si="0"/>
        <v>0</v>
      </c>
      <c r="AA48" s="35">
        <f t="shared" si="13"/>
        <v>0</v>
      </c>
      <c r="AB48" s="34">
        <f t="shared" si="14"/>
        <v>59.405148181882794</v>
      </c>
      <c r="AC48" s="35">
        <f t="shared" si="15"/>
        <v>0.6393011403433837</v>
      </c>
      <c r="AD48" s="35">
        <f t="shared" si="16"/>
        <v>0.13346084497262881</v>
      </c>
      <c r="AE48" s="35">
        <f t="shared" si="17"/>
        <v>0.22723801468398755</v>
      </c>
    </row>
    <row r="49" spans="4:31" x14ac:dyDescent="0.25">
      <c r="D49" s="2">
        <v>42667.796889884259</v>
      </c>
      <c r="E49" s="6">
        <f t="shared" si="1"/>
        <v>298.79688988425914</v>
      </c>
      <c r="F49" s="6">
        <f t="shared" si="18"/>
        <v>2.2222500003408641E-2</v>
      </c>
      <c r="G49" s="7">
        <v>11</v>
      </c>
      <c r="H49" s="4">
        <f>SUM($G$2:G49)</f>
        <v>763</v>
      </c>
      <c r="I49" s="3">
        <v>710.12008212000001</v>
      </c>
      <c r="J49" s="6">
        <f t="shared" si="2"/>
        <v>4.8961075373976914</v>
      </c>
      <c r="K49" s="3">
        <v>436.32113146</v>
      </c>
      <c r="L49" s="6">
        <f t="shared" si="3"/>
        <v>3.0083294843451496</v>
      </c>
      <c r="M49" s="3">
        <v>23.968441009999999</v>
      </c>
      <c r="N49" s="9">
        <f t="shared" si="20"/>
        <v>1.4768825981533115E-3</v>
      </c>
      <c r="O49" s="9">
        <f>SUM($N$2:N49)</f>
        <v>0.10254011673744025</v>
      </c>
      <c r="P49" s="4">
        <f t="shared" si="5"/>
        <v>102.54011673744024</v>
      </c>
      <c r="Q49" s="34">
        <f t="shared" si="19"/>
        <v>66.458886170627835</v>
      </c>
      <c r="R49" s="33">
        <f t="shared" si="6"/>
        <v>0.10254011673744025</v>
      </c>
      <c r="S49" s="4">
        <v>0</v>
      </c>
      <c r="T49" s="4">
        <f t="shared" si="7"/>
        <v>0</v>
      </c>
      <c r="U49" s="9">
        <f t="shared" si="8"/>
        <v>0.14879279726008143</v>
      </c>
      <c r="V49" s="34">
        <f t="shared" si="9"/>
        <v>21.161815676122167</v>
      </c>
      <c r="W49" s="34">
        <f t="shared" si="10"/>
        <v>9.1010642795441521E-2</v>
      </c>
      <c r="X49" s="35">
        <f t="shared" si="11"/>
        <v>11.285319706634748</v>
      </c>
      <c r="Y49" s="35">
        <f t="shared" si="12"/>
        <v>12.401450227071152</v>
      </c>
      <c r="Z49" s="35">
        <f t="shared" si="0"/>
        <v>0</v>
      </c>
      <c r="AA49" s="35">
        <f t="shared" si="13"/>
        <v>0</v>
      </c>
      <c r="AB49" s="34">
        <f t="shared" si="14"/>
        <v>59.358746014343538</v>
      </c>
      <c r="AC49" s="35">
        <f t="shared" si="15"/>
        <v>0.6388017735455529</v>
      </c>
      <c r="AD49" s="35">
        <f t="shared" si="16"/>
        <v>0.13346084497262881</v>
      </c>
      <c r="AE49" s="35">
        <f t="shared" si="17"/>
        <v>0.22773738148181841</v>
      </c>
    </row>
    <row r="50" spans="4:31" x14ac:dyDescent="0.25">
      <c r="D50" s="2">
        <v>42667.797804247683</v>
      </c>
      <c r="E50" s="6">
        <f t="shared" si="1"/>
        <v>298.79780424768251</v>
      </c>
      <c r="F50" s="6">
        <f t="shared" si="18"/>
        <v>2.1944722160696983E-2</v>
      </c>
      <c r="G50" s="7">
        <v>13</v>
      </c>
      <c r="H50" s="4">
        <f>SUM($G$2:G50)</f>
        <v>776</v>
      </c>
      <c r="I50" s="3">
        <v>701.60577106999995</v>
      </c>
      <c r="J50" s="6">
        <f t="shared" si="2"/>
        <v>4.8374034061425926</v>
      </c>
      <c r="K50" s="3">
        <v>436.46568911999998</v>
      </c>
      <c r="L50" s="6">
        <f t="shared" si="3"/>
        <v>3.0093261747170108</v>
      </c>
      <c r="M50" s="3">
        <v>24.067979810000001</v>
      </c>
      <c r="N50" s="9">
        <f t="shared" si="20"/>
        <v>1.744822167274522E-3</v>
      </c>
      <c r="O50" s="9">
        <f>SUM($N$2:N50)</f>
        <v>0.10428493890471477</v>
      </c>
      <c r="P50" s="4">
        <f t="shared" si="5"/>
        <v>104.28493890471476</v>
      </c>
      <c r="Q50" s="34">
        <f t="shared" si="19"/>
        <v>79.509877340780363</v>
      </c>
      <c r="R50" s="33">
        <f t="shared" si="6"/>
        <v>0.10428493890471477</v>
      </c>
      <c r="S50" s="4">
        <v>0</v>
      </c>
      <c r="T50" s="4">
        <f t="shared" si="7"/>
        <v>0</v>
      </c>
      <c r="U50" s="9">
        <f t="shared" si="8"/>
        <v>0.1470479750928069</v>
      </c>
      <c r="V50" s="34">
        <f t="shared" si="9"/>
        <v>21.167458123107366</v>
      </c>
      <c r="W50" s="34">
        <f t="shared" si="10"/>
        <v>9.1010642795441521E-2</v>
      </c>
      <c r="X50" s="35">
        <f t="shared" si="11"/>
        <v>11.285319706634748</v>
      </c>
      <c r="Y50" s="35">
        <f t="shared" si="12"/>
        <v>12.401450227071152</v>
      </c>
      <c r="Z50" s="35">
        <f t="shared" si="0"/>
        <v>0</v>
      </c>
      <c r="AA50" s="35">
        <f t="shared" si="13"/>
        <v>0</v>
      </c>
      <c r="AB50" s="34">
        <f t="shared" si="14"/>
        <v>59.353103567358332</v>
      </c>
      <c r="AC50" s="35">
        <f t="shared" si="15"/>
        <v>0.63874105115191582</v>
      </c>
      <c r="AD50" s="35">
        <f t="shared" si="16"/>
        <v>0.13346084497262881</v>
      </c>
      <c r="AE50" s="35">
        <f t="shared" si="17"/>
        <v>0.22779810387545543</v>
      </c>
    </row>
    <row r="51" spans="4:31" x14ac:dyDescent="0.25">
      <c r="D51" s="2">
        <v>42667.798764930558</v>
      </c>
      <c r="E51" s="6">
        <f t="shared" si="1"/>
        <v>298.79876493055781</v>
      </c>
      <c r="F51" s="6">
        <f t="shared" si="18"/>
        <v>2.305638900725171E-2</v>
      </c>
      <c r="G51" s="7">
        <v>11</v>
      </c>
      <c r="H51" s="4">
        <f>SUM($G$2:G51)</f>
        <v>787</v>
      </c>
      <c r="I51" s="3">
        <v>693.13166401000001</v>
      </c>
      <c r="J51" s="6">
        <f t="shared" si="2"/>
        <v>4.7789764717495871</v>
      </c>
      <c r="K51" s="3">
        <v>436.50443653999997</v>
      </c>
      <c r="L51" s="6">
        <f t="shared" si="3"/>
        <v>3.0095933288785299</v>
      </c>
      <c r="M51" s="3">
        <v>24.00795746</v>
      </c>
      <c r="N51" s="9">
        <f t="shared" si="20"/>
        <v>1.476686200392859E-3</v>
      </c>
      <c r="O51" s="9">
        <f>SUM($N$2:N51)</f>
        <v>0.10576162510510763</v>
      </c>
      <c r="P51" s="4">
        <f t="shared" si="5"/>
        <v>105.76162510510763</v>
      </c>
      <c r="Q51" s="34">
        <f t="shared" si="19"/>
        <v>64.046724746377706</v>
      </c>
      <c r="R51" s="33">
        <f t="shared" si="6"/>
        <v>0.10576162510510763</v>
      </c>
      <c r="S51" s="4">
        <v>0</v>
      </c>
      <c r="T51" s="4">
        <f t="shared" si="7"/>
        <v>0</v>
      </c>
      <c r="U51" s="9">
        <f t="shared" si="8"/>
        <v>0.14557128889241405</v>
      </c>
      <c r="V51" s="34">
        <f t="shared" si="9"/>
        <v>21.211080966364719</v>
      </c>
      <c r="W51" s="34">
        <f t="shared" si="10"/>
        <v>9.1010642795441521E-2</v>
      </c>
      <c r="X51" s="35">
        <f t="shared" si="11"/>
        <v>11.285319706634748</v>
      </c>
      <c r="Y51" s="35">
        <f t="shared" si="12"/>
        <v>12.401450227071152</v>
      </c>
      <c r="Z51" s="35">
        <f t="shared" si="0"/>
        <v>0</v>
      </c>
      <c r="AA51" s="35">
        <f t="shared" si="13"/>
        <v>0</v>
      </c>
      <c r="AB51" s="34">
        <f t="shared" si="14"/>
        <v>59.309480724100979</v>
      </c>
      <c r="AC51" s="35">
        <f t="shared" si="15"/>
        <v>0.6382715946436337</v>
      </c>
      <c r="AD51" s="35">
        <f t="shared" si="16"/>
        <v>0.13346084497262881</v>
      </c>
      <c r="AE51" s="35">
        <f t="shared" si="17"/>
        <v>0.22826756038373749</v>
      </c>
    </row>
    <row r="52" spans="4:31" x14ac:dyDescent="0.25">
      <c r="D52" s="2">
        <v>42667.815212013891</v>
      </c>
      <c r="E52" s="6">
        <f t="shared" si="1"/>
        <v>298.81521201389114</v>
      </c>
      <c r="F52" s="6">
        <f t="shared" si="18"/>
        <v>0.39472999999998137</v>
      </c>
      <c r="G52" s="7">
        <v>12</v>
      </c>
      <c r="H52" s="4">
        <f>SUM($G$2:G52)</f>
        <v>799</v>
      </c>
      <c r="I52" s="3">
        <v>684.62033102999999</v>
      </c>
      <c r="J52" s="6">
        <f t="shared" si="2"/>
        <v>4.7202928735724026</v>
      </c>
      <c r="K52" s="3">
        <v>433.42997825999998</v>
      </c>
      <c r="L52" s="6">
        <f t="shared" si="3"/>
        <v>2.9883956769079174</v>
      </c>
      <c r="M52" s="3">
        <v>23.72081566</v>
      </c>
      <c r="N52" s="9">
        <f t="shared" si="20"/>
        <v>1.6124885376062729E-3</v>
      </c>
      <c r="O52" s="9">
        <f>SUM($N$2:N52)</f>
        <v>0.1073741136427139</v>
      </c>
      <c r="P52" s="4">
        <f t="shared" si="5"/>
        <v>107.37411364271391</v>
      </c>
      <c r="Q52" s="34">
        <f t="shared" si="19"/>
        <v>4.0850417693267529</v>
      </c>
      <c r="R52" s="33">
        <f t="shared" si="6"/>
        <v>0.1073741136427139</v>
      </c>
      <c r="S52" s="4">
        <v>0</v>
      </c>
      <c r="T52" s="4">
        <f t="shared" si="7"/>
        <v>0</v>
      </c>
      <c r="U52" s="9">
        <f t="shared" si="8"/>
        <v>0.14395880035480776</v>
      </c>
      <c r="V52" s="34">
        <f t="shared" si="9"/>
        <v>21.236905777416393</v>
      </c>
      <c r="W52" s="34">
        <f t="shared" si="10"/>
        <v>9.1010642795441521E-2</v>
      </c>
      <c r="X52" s="35">
        <f t="shared" si="11"/>
        <v>11.285319706634748</v>
      </c>
      <c r="Y52" s="35">
        <f t="shared" si="12"/>
        <v>12.401450227071152</v>
      </c>
      <c r="Z52" s="35">
        <f t="shared" si="0"/>
        <v>0</v>
      </c>
      <c r="AA52" s="35">
        <f t="shared" si="13"/>
        <v>0</v>
      </c>
      <c r="AB52" s="34">
        <f t="shared" si="14"/>
        <v>59.283655913049301</v>
      </c>
      <c r="AC52" s="35">
        <f t="shared" si="15"/>
        <v>0.6379936754453861</v>
      </c>
      <c r="AD52" s="35">
        <f t="shared" si="16"/>
        <v>0.13346084497262881</v>
      </c>
      <c r="AE52" s="35">
        <f t="shared" si="17"/>
        <v>0.22854547958198509</v>
      </c>
    </row>
    <row r="53" spans="4:31" x14ac:dyDescent="0.25">
      <c r="D53" s="2">
        <v>42667.816462037037</v>
      </c>
      <c r="E53" s="6">
        <f t="shared" si="1"/>
        <v>298.81646203703713</v>
      </c>
      <c r="F53" s="6">
        <f t="shared" si="18"/>
        <v>3.0000555503647774E-2</v>
      </c>
      <c r="G53" s="7">
        <v>11</v>
      </c>
      <c r="H53" s="4">
        <f>SUM($G$2:G53)</f>
        <v>810</v>
      </c>
      <c r="I53" s="3">
        <v>676.44775387000004</v>
      </c>
      <c r="J53" s="6">
        <f t="shared" si="2"/>
        <v>4.6639449154727215</v>
      </c>
      <c r="K53" s="3">
        <v>433.41209484000001</v>
      </c>
      <c r="L53" s="6">
        <f t="shared" si="3"/>
        <v>2.9882723750190383</v>
      </c>
      <c r="M53" s="3">
        <v>23.8182373</v>
      </c>
      <c r="N53" s="9">
        <f t="shared" si="20"/>
        <v>1.4776295913250187E-3</v>
      </c>
      <c r="O53" s="9">
        <f>SUM($N$2:N53)</f>
        <v>0.10885174323403893</v>
      </c>
      <c r="P53" s="4">
        <f t="shared" si="5"/>
        <v>108.85174323403893</v>
      </c>
      <c r="Q53" s="34">
        <f t="shared" si="19"/>
        <v>49.253407695912614</v>
      </c>
      <c r="R53" s="33">
        <f t="shared" si="6"/>
        <v>0.10885174323403893</v>
      </c>
      <c r="S53" s="4">
        <v>0</v>
      </c>
      <c r="T53" s="4">
        <f t="shared" si="7"/>
        <v>0</v>
      </c>
      <c r="U53" s="9">
        <f t="shared" si="8"/>
        <v>0.14248117076348274</v>
      </c>
      <c r="V53" s="34">
        <f t="shared" si="9"/>
        <v>21.272867224796158</v>
      </c>
      <c r="W53" s="34">
        <f t="shared" si="10"/>
        <v>9.1010642795441521E-2</v>
      </c>
      <c r="X53" s="35">
        <f t="shared" si="11"/>
        <v>11.285319706634748</v>
      </c>
      <c r="Y53" s="35">
        <f t="shared" si="12"/>
        <v>12.401450227071152</v>
      </c>
      <c r="Z53" s="35">
        <f t="shared" si="0"/>
        <v>0</v>
      </c>
      <c r="AA53" s="35">
        <f t="shared" si="13"/>
        <v>0</v>
      </c>
      <c r="AB53" s="34">
        <f t="shared" si="14"/>
        <v>59.247694465669539</v>
      </c>
      <c r="AC53" s="35">
        <f t="shared" si="15"/>
        <v>0.63760666867876892</v>
      </c>
      <c r="AD53" s="35">
        <f t="shared" si="16"/>
        <v>0.13346084497262881</v>
      </c>
      <c r="AE53" s="35">
        <f t="shared" si="17"/>
        <v>0.22893248634860222</v>
      </c>
    </row>
    <row r="54" spans="4:31" x14ac:dyDescent="0.25">
      <c r="D54" s="2">
        <v>42667.81741113426</v>
      </c>
      <c r="E54" s="6">
        <f t="shared" si="1"/>
        <v>298.8174111342596</v>
      </c>
      <c r="F54" s="6">
        <f t="shared" si="18"/>
        <v>2.2778333339374512E-2</v>
      </c>
      <c r="G54" s="7">
        <v>12</v>
      </c>
      <c r="H54" s="4">
        <f>SUM($G$2:G54)</f>
        <v>822</v>
      </c>
      <c r="I54" s="3">
        <v>668.24614050000002</v>
      </c>
      <c r="J54" s="6">
        <f t="shared" si="2"/>
        <v>4.6073967596737804</v>
      </c>
      <c r="K54" s="3">
        <v>433.61700904000003</v>
      </c>
      <c r="L54" s="6">
        <f t="shared" si="3"/>
        <v>2.9896852092486306</v>
      </c>
      <c r="M54" s="3">
        <v>23.876451490000001</v>
      </c>
      <c r="N54" s="9">
        <f t="shared" si="20"/>
        <v>1.6116436263512079E-3</v>
      </c>
      <c r="O54" s="9">
        <f>SUM($N$2:N54)</f>
        <v>0.11046338686039013</v>
      </c>
      <c r="P54" s="4">
        <f t="shared" si="5"/>
        <v>110.46338686039013</v>
      </c>
      <c r="Q54" s="34">
        <f t="shared" si="19"/>
        <v>70.753360324450469</v>
      </c>
      <c r="R54" s="33">
        <f t="shared" si="6"/>
        <v>0.11046338686039013</v>
      </c>
      <c r="S54" s="4">
        <v>0</v>
      </c>
      <c r="T54" s="4">
        <f t="shared" si="7"/>
        <v>0</v>
      </c>
      <c r="U54" s="9">
        <f t="shared" si="8"/>
        <v>0.14086952713713152</v>
      </c>
      <c r="V54" s="34">
        <f t="shared" si="9"/>
        <v>21.290379907100217</v>
      </c>
      <c r="W54" s="34">
        <f t="shared" si="10"/>
        <v>9.1010642795441521E-2</v>
      </c>
      <c r="X54" s="35">
        <f t="shared" si="11"/>
        <v>11.285319706634748</v>
      </c>
      <c r="Y54" s="35">
        <f t="shared" si="12"/>
        <v>12.401450227071152</v>
      </c>
      <c r="Z54" s="35">
        <f t="shared" si="0"/>
        <v>0</v>
      </c>
      <c r="AA54" s="35">
        <f t="shared" si="13"/>
        <v>0</v>
      </c>
      <c r="AB54" s="34">
        <f t="shared" si="14"/>
        <v>59.230181783365481</v>
      </c>
      <c r="AC54" s="35">
        <f t="shared" si="15"/>
        <v>0.63741820222240764</v>
      </c>
      <c r="AD54" s="35">
        <f t="shared" si="16"/>
        <v>0.13346084497262881</v>
      </c>
      <c r="AE54" s="35">
        <f t="shared" si="17"/>
        <v>0.2291209528049635</v>
      </c>
    </row>
    <row r="55" spans="4:31" x14ac:dyDescent="0.25">
      <c r="D55" s="2">
        <v>42667.818638009259</v>
      </c>
      <c r="E55" s="6">
        <f>D56-(115*365+29)-365</f>
        <v>298.81964497685112</v>
      </c>
      <c r="F55" s="6">
        <f t="shared" si="18"/>
        <v>5.3612222196534276E-2</v>
      </c>
      <c r="G55" s="7">
        <v>10</v>
      </c>
      <c r="H55" s="4">
        <f>SUM($G$2:G55)</f>
        <v>832</v>
      </c>
      <c r="I55" s="3">
        <v>660.11376732999997</v>
      </c>
      <c r="J55" s="6">
        <f t="shared" si="2"/>
        <v>4.5513259984361909</v>
      </c>
      <c r="K55" s="3">
        <v>433.79360783999999</v>
      </c>
      <c r="L55" s="6">
        <f t="shared" si="3"/>
        <v>2.9909028155909181</v>
      </c>
      <c r="M55" s="3">
        <v>24.003854749999999</v>
      </c>
      <c r="N55" s="9">
        <f t="shared" si="20"/>
        <v>1.3424605350324692E-3</v>
      </c>
      <c r="O55" s="9">
        <f>SUM($N$2:N55)</f>
        <v>0.1118058473954226</v>
      </c>
      <c r="P55" s="4">
        <f t="shared" si="5"/>
        <v>111.8058473954226</v>
      </c>
      <c r="Q55" s="34">
        <f t="shared" si="19"/>
        <v>25.040195687304521</v>
      </c>
      <c r="R55" s="33">
        <f t="shared" si="6"/>
        <v>0.1118058473954226</v>
      </c>
      <c r="S55" s="4">
        <v>0</v>
      </c>
      <c r="T55" s="4">
        <f t="shared" si="7"/>
        <v>0</v>
      </c>
      <c r="U55" s="9">
        <f t="shared" si="8"/>
        <v>0.13952706660209907</v>
      </c>
      <c r="V55" s="34">
        <f t="shared" si="9"/>
        <v>21.347277061268592</v>
      </c>
      <c r="W55" s="34">
        <f t="shared" si="10"/>
        <v>9.1010642795441521E-2</v>
      </c>
      <c r="X55" s="35">
        <f t="shared" si="11"/>
        <v>11.285319706634748</v>
      </c>
      <c r="Y55" s="35">
        <f t="shared" si="12"/>
        <v>12.401450227071152</v>
      </c>
      <c r="Z55" s="35">
        <f t="shared" si="0"/>
        <v>0</v>
      </c>
      <c r="AA55" s="35">
        <f t="shared" si="13"/>
        <v>0</v>
      </c>
      <c r="AB55" s="34">
        <f t="shared" si="14"/>
        <v>59.173284629197113</v>
      </c>
      <c r="AC55" s="35">
        <f t="shared" si="15"/>
        <v>0.63680589139320543</v>
      </c>
      <c r="AD55" s="35">
        <f t="shared" si="16"/>
        <v>0.13346084497262881</v>
      </c>
      <c r="AE55" s="35">
        <f t="shared" si="17"/>
        <v>0.22973326363416582</v>
      </c>
    </row>
    <row r="56" spans="4:31" x14ac:dyDescent="0.25">
      <c r="D56" s="2">
        <v>42667.819644976851</v>
      </c>
      <c r="E56" s="6">
        <f>D57-(115*365+29)-365</f>
        <v>298.82055934027449</v>
      </c>
      <c r="F56" s="6">
        <f t="shared" si="18"/>
        <v>2.1944722160696983E-2</v>
      </c>
      <c r="G56" s="7">
        <v>10</v>
      </c>
      <c r="H56" s="4">
        <f>SUM($G$2:G56)</f>
        <v>842</v>
      </c>
      <c r="I56" s="3">
        <v>652.33355129999995</v>
      </c>
      <c r="J56" s="6">
        <f t="shared" si="2"/>
        <v>4.4976832761611876</v>
      </c>
      <c r="K56" s="3">
        <v>433.95232320999997</v>
      </c>
      <c r="L56" s="6">
        <f t="shared" si="3"/>
        <v>2.9919971199753794</v>
      </c>
      <c r="M56" s="3">
        <v>23.647779459999999</v>
      </c>
      <c r="N56" s="9">
        <f t="shared" si="20"/>
        <v>1.3440711165711688E-3</v>
      </c>
      <c r="O56" s="9">
        <f>SUM($N$2:N56)</f>
        <v>0.11314991851199377</v>
      </c>
      <c r="P56" s="4">
        <f t="shared" si="5"/>
        <v>113.14991851199377</v>
      </c>
      <c r="Q56" s="34">
        <f t="shared" si="19"/>
        <v>61.248035255529523</v>
      </c>
      <c r="R56" s="33">
        <f t="shared" si="6"/>
        <v>0.11314991851199377</v>
      </c>
      <c r="S56" s="4">
        <v>0</v>
      </c>
      <c r="T56" s="4">
        <f t="shared" si="7"/>
        <v>0</v>
      </c>
      <c r="U56" s="9">
        <f t="shared" si="8"/>
        <v>0.1381829954855279</v>
      </c>
      <c r="V56" s="34">
        <f t="shared" si="9"/>
        <v>21.393788613215722</v>
      </c>
      <c r="W56" s="34">
        <f t="shared" si="10"/>
        <v>9.1010642795441521E-2</v>
      </c>
      <c r="X56" s="35">
        <f t="shared" si="11"/>
        <v>11.285319706634748</v>
      </c>
      <c r="Y56" s="35">
        <f t="shared" si="12"/>
        <v>12.401450227071152</v>
      </c>
      <c r="Z56" s="35">
        <f t="shared" si="0"/>
        <v>0</v>
      </c>
      <c r="AA56" s="35">
        <f t="shared" si="13"/>
        <v>0</v>
      </c>
      <c r="AB56" s="34">
        <f t="shared" si="14"/>
        <v>59.126773077249979</v>
      </c>
      <c r="AC56" s="35">
        <f t="shared" si="15"/>
        <v>0.63630534743179823</v>
      </c>
      <c r="AD56" s="35">
        <f t="shared" si="16"/>
        <v>0.13346084497262881</v>
      </c>
      <c r="AE56" s="35">
        <f t="shared" si="17"/>
        <v>0.23023380759557302</v>
      </c>
    </row>
    <row r="57" spans="4:31" s="25" customFormat="1" x14ac:dyDescent="0.25">
      <c r="D57" s="27">
        <v>42667.820559340274</v>
      </c>
      <c r="E57" s="23">
        <f t="shared" si="1"/>
        <v>298.82055934027449</v>
      </c>
      <c r="F57" s="23">
        <f t="shared" si="18"/>
        <v>0</v>
      </c>
      <c r="G57" s="24">
        <v>10</v>
      </c>
      <c r="H57" s="25">
        <f>SUM($G$2:G57)</f>
        <v>852</v>
      </c>
      <c r="I57" s="28">
        <v>644.26744025999994</v>
      </c>
      <c r="J57" s="23">
        <f t="shared" si="2"/>
        <v>4.4420693764070371</v>
      </c>
      <c r="K57" s="28">
        <v>434.21461339000001</v>
      </c>
      <c r="L57" s="23">
        <f t="shared" si="3"/>
        <v>2.9938055478168364</v>
      </c>
      <c r="M57" s="28">
        <v>23.472473140000002</v>
      </c>
      <c r="N57" s="26">
        <f t="shared" si="20"/>
        <v>1.3448654736499502E-3</v>
      </c>
      <c r="O57" s="26">
        <f>SUM($N$2:N57)</f>
        <v>0.11449478398564372</v>
      </c>
      <c r="P57" s="25">
        <f t="shared" si="5"/>
        <v>114.49478398564372</v>
      </c>
      <c r="Q57" s="34" t="e">
        <f>N57/F57*1000</f>
        <v>#DIV/0!</v>
      </c>
      <c r="R57" s="33">
        <f t="shared" si="6"/>
        <v>0.11449478398564372</v>
      </c>
      <c r="S57" s="4">
        <v>0</v>
      </c>
      <c r="T57" s="4">
        <f t="shared" si="7"/>
        <v>0</v>
      </c>
      <c r="U57" s="9">
        <f t="shared" si="8"/>
        <v>0.13683813001187795</v>
      </c>
      <c r="V57" s="34">
        <f t="shared" si="9"/>
        <v>21.450813172052051</v>
      </c>
      <c r="W57" s="34">
        <f t="shared" si="10"/>
        <v>9.1010642795441521E-2</v>
      </c>
      <c r="X57" s="35">
        <f t="shared" si="11"/>
        <v>11.285319706634748</v>
      </c>
      <c r="Y57" s="35">
        <f t="shared" si="12"/>
        <v>12.401450227071152</v>
      </c>
      <c r="Z57" s="35">
        <f t="shared" si="0"/>
        <v>0</v>
      </c>
      <c r="AA57" s="35">
        <f t="shared" si="13"/>
        <v>0</v>
      </c>
      <c r="AB57" s="34">
        <f t="shared" si="14"/>
        <v>59.069748518413647</v>
      </c>
      <c r="AC57" s="35">
        <f t="shared" si="15"/>
        <v>0.63569166551015688</v>
      </c>
      <c r="AD57" s="35">
        <f t="shared" si="16"/>
        <v>0.13346084497262881</v>
      </c>
      <c r="AE57" s="35">
        <f t="shared" si="17"/>
        <v>0.23084748951721432</v>
      </c>
    </row>
    <row r="58" spans="4:31" x14ac:dyDescent="0.25">
      <c r="D58" s="2">
        <v>42667.821682048612</v>
      </c>
      <c r="E58" s="6">
        <f t="shared" si="1"/>
        <v>298.82168204861227</v>
      </c>
      <c r="F58" s="6">
        <f t="shared" si="18"/>
        <v>2.6945000106934458E-2</v>
      </c>
      <c r="G58" s="7">
        <v>11</v>
      </c>
      <c r="H58" s="4">
        <f>SUM($G$2:G58)</f>
        <v>863</v>
      </c>
      <c r="I58" s="3">
        <v>636.26610230000006</v>
      </c>
      <c r="J58" s="6">
        <f t="shared" si="2"/>
        <v>4.3869020714939486</v>
      </c>
      <c r="K58" s="3">
        <v>434.24739966999999</v>
      </c>
      <c r="L58" s="6">
        <f t="shared" si="3"/>
        <v>2.9940316013487291</v>
      </c>
      <c r="M58" s="3">
        <v>23.507894520000001</v>
      </c>
      <c r="N58" s="9">
        <f t="shared" si="20"/>
        <v>1.4791753842523369E-3</v>
      </c>
      <c r="O58" s="9">
        <f>SUM($N$2:N58)</f>
        <v>0.11597395936989606</v>
      </c>
      <c r="P58" s="4">
        <f t="shared" si="5"/>
        <v>115.97395936989606</v>
      </c>
      <c r="Q58" s="34">
        <f t="shared" si="19"/>
        <v>54.896098659567727</v>
      </c>
      <c r="R58" s="33">
        <f t="shared" si="6"/>
        <v>0.11597395936989606</v>
      </c>
      <c r="S58" s="4">
        <v>0</v>
      </c>
      <c r="T58" s="4">
        <f t="shared" si="7"/>
        <v>0</v>
      </c>
      <c r="U58" s="9">
        <f t="shared" si="8"/>
        <v>0.13535895462762559</v>
      </c>
      <c r="V58" s="34">
        <f t="shared" si="9"/>
        <v>21.485774765028388</v>
      </c>
      <c r="W58" s="34">
        <f t="shared" si="10"/>
        <v>9.1010642795441521E-2</v>
      </c>
      <c r="X58" s="35">
        <f t="shared" si="11"/>
        <v>11.285319706634748</v>
      </c>
      <c r="Y58" s="35">
        <f t="shared" si="12"/>
        <v>12.401450227071152</v>
      </c>
      <c r="Z58" s="35">
        <f t="shared" si="0"/>
        <v>0</v>
      </c>
      <c r="AA58" s="35">
        <f t="shared" si="13"/>
        <v>0</v>
      </c>
      <c r="AB58" s="34">
        <f t="shared" si="14"/>
        <v>59.034786925437302</v>
      </c>
      <c r="AC58" s="35">
        <f t="shared" si="15"/>
        <v>0.63531541888941678</v>
      </c>
      <c r="AD58" s="35">
        <f t="shared" si="16"/>
        <v>0.13346084497262881</v>
      </c>
      <c r="AE58" s="35">
        <f t="shared" si="17"/>
        <v>0.23122373613795433</v>
      </c>
    </row>
    <row r="59" spans="4:31" x14ac:dyDescent="0.25">
      <c r="D59" s="2">
        <v>42667.822596435188</v>
      </c>
      <c r="E59" s="6">
        <f t="shared" si="1"/>
        <v>298.82259643518773</v>
      </c>
      <c r="F59" s="6">
        <f t="shared" si="18"/>
        <v>2.1945277811028063E-2</v>
      </c>
      <c r="G59" s="7">
        <v>10</v>
      </c>
      <c r="H59" s="4">
        <f>SUM($G$2:G59)</f>
        <v>873</v>
      </c>
      <c r="I59" s="3">
        <v>628.91696235999996</v>
      </c>
      <c r="J59" s="6">
        <f t="shared" si="2"/>
        <v>4.3362315154012334</v>
      </c>
      <c r="K59" s="3">
        <v>434.41505675000002</v>
      </c>
      <c r="L59" s="6">
        <f t="shared" si="3"/>
        <v>2.9951875566776298</v>
      </c>
      <c r="M59" s="3">
        <v>23.250162119999999</v>
      </c>
      <c r="N59" s="9">
        <f t="shared" si="20"/>
        <v>1.3458741722048747E-3</v>
      </c>
      <c r="O59" s="9">
        <f>SUM($N$2:N59)</f>
        <v>0.11731983354210093</v>
      </c>
      <c r="P59" s="4">
        <f t="shared" si="5"/>
        <v>117.31983354210094</v>
      </c>
      <c r="Q59" s="34">
        <f t="shared" si="19"/>
        <v>61.32864590707247</v>
      </c>
      <c r="R59" s="33">
        <f t="shared" si="6"/>
        <v>0.11731983354210093</v>
      </c>
      <c r="S59" s="4">
        <v>0</v>
      </c>
      <c r="T59" s="4">
        <f t="shared" si="7"/>
        <v>0</v>
      </c>
      <c r="U59" s="9">
        <f t="shared" si="8"/>
        <v>0.13401308045542074</v>
      </c>
      <c r="V59" s="34">
        <f t="shared" si="9"/>
        <v>21.520714963203091</v>
      </c>
      <c r="W59" s="34">
        <f t="shared" si="10"/>
        <v>9.1010642795441521E-2</v>
      </c>
      <c r="X59" s="35">
        <f t="shared" si="11"/>
        <v>11.285319706634748</v>
      </c>
      <c r="Y59" s="35">
        <f t="shared" si="12"/>
        <v>12.401450227071152</v>
      </c>
      <c r="Z59" s="35">
        <f t="shared" si="0"/>
        <v>0</v>
      </c>
      <c r="AA59" s="35">
        <f t="shared" si="13"/>
        <v>0</v>
      </c>
      <c r="AB59" s="34">
        <f t="shared" si="14"/>
        <v>58.999846727262607</v>
      </c>
      <c r="AC59" s="35">
        <f t="shared" si="15"/>
        <v>0.63493940251338632</v>
      </c>
      <c r="AD59" s="35">
        <f t="shared" si="16"/>
        <v>0.13346084497262881</v>
      </c>
      <c r="AE59" s="35">
        <f t="shared" si="17"/>
        <v>0.2315997525139849</v>
      </c>
    </row>
    <row r="60" spans="4:31" x14ac:dyDescent="0.25">
      <c r="D60" s="2">
        <v>42667.823695995372</v>
      </c>
      <c r="E60" s="6">
        <f t="shared" si="1"/>
        <v>298.82369599537196</v>
      </c>
      <c r="F60" s="6">
        <f t="shared" si="18"/>
        <v>2.6389444421511143E-2</v>
      </c>
      <c r="G60" s="7">
        <v>10</v>
      </c>
      <c r="H60" s="4">
        <f>SUM($G$2:G60)</f>
        <v>883</v>
      </c>
      <c r="I60" s="3">
        <v>621.05931642999997</v>
      </c>
      <c r="J60" s="6">
        <f t="shared" si="2"/>
        <v>4.2820549325489061</v>
      </c>
      <c r="K60" s="3">
        <v>434.61102925</v>
      </c>
      <c r="L60" s="6">
        <f t="shared" si="3"/>
        <v>2.9965387400317298</v>
      </c>
      <c r="M60" s="3">
        <v>23.250850679999999</v>
      </c>
      <c r="N60" s="9">
        <f t="shared" si="20"/>
        <v>1.3458710456446174E-3</v>
      </c>
      <c r="O60" s="9">
        <f>SUM($N$2:N60)</f>
        <v>0.11866570458774554</v>
      </c>
      <c r="P60" s="4">
        <f t="shared" si="5"/>
        <v>118.66570458774554</v>
      </c>
      <c r="Q60" s="34">
        <f t="shared" si="19"/>
        <v>51.000355450740045</v>
      </c>
      <c r="R60" s="33">
        <f t="shared" si="6"/>
        <v>0.11866570458774554</v>
      </c>
      <c r="S60" s="4">
        <v>0</v>
      </c>
      <c r="T60" s="4">
        <f t="shared" si="7"/>
        <v>0</v>
      </c>
      <c r="U60" s="9">
        <f t="shared" si="8"/>
        <v>0.13266720940977611</v>
      </c>
      <c r="V60" s="34">
        <f t="shared" si="9"/>
        <v>21.574131748147021</v>
      </c>
      <c r="W60" s="34">
        <f t="shared" si="10"/>
        <v>9.1010642795441521E-2</v>
      </c>
      <c r="X60" s="35">
        <f t="shared" si="11"/>
        <v>11.285319706634748</v>
      </c>
      <c r="Y60" s="35">
        <f t="shared" si="12"/>
        <v>12.401450227071152</v>
      </c>
      <c r="Z60" s="35">
        <f t="shared" si="0"/>
        <v>0</v>
      </c>
      <c r="AA60" s="35">
        <f t="shared" si="13"/>
        <v>0</v>
      </c>
      <c r="AB60" s="34">
        <f t="shared" si="14"/>
        <v>58.946429942318673</v>
      </c>
      <c r="AC60" s="35">
        <f t="shared" si="15"/>
        <v>0.63436454641802609</v>
      </c>
      <c r="AD60" s="35">
        <f t="shared" si="16"/>
        <v>0.13346084497262881</v>
      </c>
      <c r="AE60" s="35">
        <f t="shared" si="17"/>
        <v>0.23217460860934513</v>
      </c>
    </row>
    <row r="61" spans="4:31" x14ac:dyDescent="0.25">
      <c r="D61" s="2">
        <v>42668.404934525461</v>
      </c>
      <c r="E61" s="6">
        <f t="shared" si="1"/>
        <v>299.4049345254607</v>
      </c>
      <c r="F61" s="6">
        <f t="shared" si="18"/>
        <v>13.949724722129758</v>
      </c>
      <c r="G61" s="7">
        <v>10</v>
      </c>
      <c r="H61" s="4">
        <f>SUM($G$2:G61)</f>
        <v>893</v>
      </c>
      <c r="I61" s="3">
        <v>613.70868744999996</v>
      </c>
      <c r="J61" s="6">
        <f t="shared" si="2"/>
        <v>4.2313741098827613</v>
      </c>
      <c r="K61" s="3">
        <v>445.94986387</v>
      </c>
      <c r="L61" s="6">
        <f t="shared" si="3"/>
        <v>3.0747172834163212</v>
      </c>
      <c r="M61" s="3">
        <v>23.364177699999999</v>
      </c>
      <c r="N61" s="9">
        <f t="shared" si="20"/>
        <v>1.345356656902432E-3</v>
      </c>
      <c r="O61" s="9">
        <f>SUM($N$2:N61)</f>
        <v>0.12001106124464797</v>
      </c>
      <c r="P61" s="4">
        <f t="shared" si="5"/>
        <v>120.01106124464798</v>
      </c>
      <c r="Q61" s="34">
        <f t="shared" si="19"/>
        <v>9.6443240544250061E-2</v>
      </c>
      <c r="R61" s="33">
        <f t="shared" si="6"/>
        <v>0.12001106124464797</v>
      </c>
      <c r="S61" s="4">
        <v>0</v>
      </c>
      <c r="T61" s="4">
        <f t="shared" si="7"/>
        <v>0</v>
      </c>
      <c r="U61" s="9">
        <f t="shared" si="8"/>
        <v>0.1313218527528737</v>
      </c>
      <c r="V61" s="34">
        <f t="shared" si="9"/>
        <v>21.611133379629834</v>
      </c>
      <c r="W61" s="34">
        <f t="shared" si="10"/>
        <v>9.1010642795441521E-2</v>
      </c>
      <c r="X61" s="35">
        <f t="shared" si="11"/>
        <v>11.285319706634748</v>
      </c>
      <c r="Y61" s="35">
        <f t="shared" si="12"/>
        <v>12.401450227071152</v>
      </c>
      <c r="Z61" s="35">
        <f t="shared" si="0"/>
        <v>0</v>
      </c>
      <c r="AA61" s="35">
        <f t="shared" si="13"/>
        <v>0</v>
      </c>
      <c r="AB61" s="34">
        <f t="shared" si="14"/>
        <v>58.909428310835864</v>
      </c>
      <c r="AC61" s="35">
        <f t="shared" si="15"/>
        <v>0.63396634548888942</v>
      </c>
      <c r="AD61" s="35">
        <f t="shared" si="16"/>
        <v>0.13346084497262881</v>
      </c>
      <c r="AE61" s="35">
        <f t="shared" si="17"/>
        <v>0.23257280953848181</v>
      </c>
    </row>
    <row r="62" spans="4:31" x14ac:dyDescent="0.25">
      <c r="D62" s="2">
        <v>42668.40620769676</v>
      </c>
      <c r="E62" s="6">
        <f t="shared" si="1"/>
        <v>299.40620769676025</v>
      </c>
      <c r="F62" s="6">
        <f t="shared" si="18"/>
        <v>3.0556111189071089E-2</v>
      </c>
      <c r="G62" s="7">
        <v>10</v>
      </c>
      <c r="H62" s="4">
        <f>SUM($G$2:G62)</f>
        <v>903</v>
      </c>
      <c r="I62" s="3">
        <v>606.17118438</v>
      </c>
      <c r="J62" s="6">
        <f t="shared" si="2"/>
        <v>4.1794048352158484</v>
      </c>
      <c r="K62" s="3">
        <v>445.87013361999999</v>
      </c>
      <c r="L62" s="6">
        <f t="shared" si="3"/>
        <v>3.0741675624778311</v>
      </c>
      <c r="M62" s="3">
        <v>23.480642320000001</v>
      </c>
      <c r="N62" s="9">
        <f t="shared" si="20"/>
        <v>1.3448284361812512E-3</v>
      </c>
      <c r="O62" s="9">
        <f>SUM($N$2:N62)</f>
        <v>0.12135588968082922</v>
      </c>
      <c r="P62" s="4">
        <f t="shared" si="5"/>
        <v>121.35588968082922</v>
      </c>
      <c r="Q62" s="34">
        <f t="shared" si="19"/>
        <v>44.011766676063537</v>
      </c>
      <c r="R62" s="33">
        <f t="shared" si="6"/>
        <v>0.12135588968082922</v>
      </c>
      <c r="S62" s="4">
        <v>0</v>
      </c>
      <c r="T62" s="4">
        <f t="shared" si="7"/>
        <v>0</v>
      </c>
      <c r="U62" s="9">
        <f t="shared" si="8"/>
        <v>0.12997702431669245</v>
      </c>
      <c r="V62" s="34">
        <f t="shared" si="9"/>
        <v>21.655794223876754</v>
      </c>
      <c r="W62" s="34">
        <f t="shared" si="10"/>
        <v>9.1010642795441521E-2</v>
      </c>
      <c r="X62" s="35">
        <f t="shared" si="11"/>
        <v>11.285319706634748</v>
      </c>
      <c r="Y62" s="35">
        <f t="shared" si="12"/>
        <v>12.401450227071152</v>
      </c>
      <c r="Z62" s="35">
        <f t="shared" si="0"/>
        <v>0</v>
      </c>
      <c r="AA62" s="35">
        <f t="shared" si="13"/>
        <v>0</v>
      </c>
      <c r="AB62" s="34">
        <f t="shared" si="14"/>
        <v>58.864767466588944</v>
      </c>
      <c r="AC62" s="35">
        <f t="shared" si="15"/>
        <v>0.63348571831212797</v>
      </c>
      <c r="AD62" s="35">
        <f t="shared" si="16"/>
        <v>0.13346084497262881</v>
      </c>
      <c r="AE62" s="35">
        <f t="shared" si="17"/>
        <v>0.23305343671524326</v>
      </c>
    </row>
    <row r="63" spans="4:31" x14ac:dyDescent="0.25">
      <c r="D63" s="2">
        <v>42668.407422997683</v>
      </c>
      <c r="E63" s="6">
        <f t="shared" si="1"/>
        <v>299.40742299768317</v>
      </c>
      <c r="F63" s="6">
        <f t="shared" si="18"/>
        <v>2.9167222150135785E-2</v>
      </c>
      <c r="G63" s="7">
        <v>10</v>
      </c>
      <c r="H63" s="4">
        <f>SUM($G$2:G63)</f>
        <v>913</v>
      </c>
      <c r="I63" s="3">
        <v>599.01338564000002</v>
      </c>
      <c r="J63" s="6">
        <f t="shared" si="2"/>
        <v>4.1300535307752462</v>
      </c>
      <c r="K63" s="3">
        <v>445.94241245000001</v>
      </c>
      <c r="L63" s="6">
        <f t="shared" si="3"/>
        <v>3.0746659076637619</v>
      </c>
      <c r="M63" s="3">
        <v>23.65637207</v>
      </c>
      <c r="N63" s="9">
        <f t="shared" si="20"/>
        <v>1.3440322054156016E-3</v>
      </c>
      <c r="O63" s="9">
        <f>SUM($N$2:N63)</f>
        <v>0.12269992188624482</v>
      </c>
      <c r="P63" s="4">
        <f t="shared" si="5"/>
        <v>122.69992188624482</v>
      </c>
      <c r="Q63" s="34">
        <f t="shared" si="19"/>
        <v>46.080226580965117</v>
      </c>
      <c r="R63" s="33">
        <f t="shared" si="6"/>
        <v>0.12269992188624482</v>
      </c>
      <c r="S63" s="4">
        <v>0</v>
      </c>
      <c r="T63" s="4">
        <f t="shared" si="7"/>
        <v>0</v>
      </c>
      <c r="U63" s="9">
        <f t="shared" si="8"/>
        <v>0.12863299211127685</v>
      </c>
      <c r="V63" s="34">
        <f t="shared" si="9"/>
        <v>21.687957720718728</v>
      </c>
      <c r="W63" s="34">
        <f t="shared" si="10"/>
        <v>9.1010642795441521E-2</v>
      </c>
      <c r="X63" s="35">
        <f t="shared" si="11"/>
        <v>11.285319706634748</v>
      </c>
      <c r="Y63" s="35">
        <f t="shared" si="12"/>
        <v>12.401450227071152</v>
      </c>
      <c r="Z63" s="35">
        <f t="shared" si="0"/>
        <v>0</v>
      </c>
      <c r="AA63" s="35">
        <f t="shared" si="13"/>
        <v>0</v>
      </c>
      <c r="AB63" s="34">
        <f t="shared" si="14"/>
        <v>58.83260396974697</v>
      </c>
      <c r="AC63" s="35">
        <f t="shared" si="15"/>
        <v>0.63313958399822046</v>
      </c>
      <c r="AD63" s="35">
        <f t="shared" si="16"/>
        <v>0.13346084497262881</v>
      </c>
      <c r="AE63" s="35">
        <f t="shared" si="17"/>
        <v>0.23339957102915068</v>
      </c>
    </row>
    <row r="64" spans="4:31" x14ac:dyDescent="0.25">
      <c r="D64" s="2">
        <v>42668.408360520836</v>
      </c>
      <c r="E64" s="6">
        <f t="shared" si="1"/>
        <v>299.40836052083614</v>
      </c>
      <c r="F64" s="6">
        <f t="shared" si="18"/>
        <v>2.2500555671285838E-2</v>
      </c>
      <c r="G64" s="7">
        <v>10</v>
      </c>
      <c r="H64" s="4">
        <f>SUM($G$2:G64)</f>
        <v>923</v>
      </c>
      <c r="I64" s="3">
        <v>591.47141546</v>
      </c>
      <c r="J64" s="6">
        <f t="shared" si="2"/>
        <v>4.0780534564569892</v>
      </c>
      <c r="K64" s="3">
        <v>445.93049015999998</v>
      </c>
      <c r="L64" s="6">
        <f t="shared" si="3"/>
        <v>3.0745837063355612</v>
      </c>
      <c r="M64" s="3">
        <v>23.773748399999999</v>
      </c>
      <c r="N64" s="9">
        <f t="shared" si="20"/>
        <v>1.3435008987467225E-3</v>
      </c>
      <c r="O64" s="9">
        <f>SUM($N$2:N64)</f>
        <v>0.12404342278499154</v>
      </c>
      <c r="P64" s="4">
        <f t="shared" si="5"/>
        <v>124.04342278499155</v>
      </c>
      <c r="Q64" s="34">
        <f t="shared" si="19"/>
        <v>59.709676435290703</v>
      </c>
      <c r="R64" s="33">
        <f t="shared" si="6"/>
        <v>0.12404342278499154</v>
      </c>
      <c r="S64" s="4">
        <v>0</v>
      </c>
      <c r="T64" s="4">
        <f t="shared" si="7"/>
        <v>0</v>
      </c>
      <c r="U64" s="9">
        <f t="shared" si="8"/>
        <v>0.12728949121253014</v>
      </c>
      <c r="V64" s="34">
        <f t="shared" si="9"/>
        <v>21.735098018413947</v>
      </c>
      <c r="W64" s="34">
        <f t="shared" si="10"/>
        <v>9.1010642795441521E-2</v>
      </c>
      <c r="X64" s="35">
        <f t="shared" si="11"/>
        <v>11.285319706634748</v>
      </c>
      <c r="Y64" s="35">
        <f t="shared" si="12"/>
        <v>12.401450227071152</v>
      </c>
      <c r="Z64" s="35">
        <f t="shared" si="0"/>
        <v>0</v>
      </c>
      <c r="AA64" s="35">
        <f t="shared" si="13"/>
        <v>0</v>
      </c>
      <c r="AB64" s="34">
        <f t="shared" si="14"/>
        <v>58.785463672051748</v>
      </c>
      <c r="AC64" s="35">
        <f t="shared" si="15"/>
        <v>0.63263227365568231</v>
      </c>
      <c r="AD64" s="35">
        <f t="shared" si="16"/>
        <v>0.13346084497262881</v>
      </c>
      <c r="AE64" s="35">
        <f t="shared" si="17"/>
        <v>0.23390688137168883</v>
      </c>
    </row>
    <row r="65" spans="4:31" x14ac:dyDescent="0.25">
      <c r="D65" s="2">
        <v>42668.40921701389</v>
      </c>
      <c r="E65" s="6">
        <f t="shared" si="1"/>
        <v>299.40921701389016</v>
      </c>
      <c r="F65" s="6">
        <f t="shared" si="18"/>
        <v>2.0555833296384662E-2</v>
      </c>
      <c r="G65" s="7">
        <v>10</v>
      </c>
      <c r="H65" s="4">
        <f>SUM($G$2:G65)</f>
        <v>933</v>
      </c>
      <c r="I65" s="3">
        <v>584.27490177000004</v>
      </c>
      <c r="J65" s="6">
        <f t="shared" si="2"/>
        <v>4.0284352217277251</v>
      </c>
      <c r="K65" s="3">
        <v>445.91558730999998</v>
      </c>
      <c r="L65" s="6">
        <f t="shared" si="3"/>
        <v>3.0744809547614955</v>
      </c>
      <c r="M65" s="3">
        <v>23.902172090000001</v>
      </c>
      <c r="N65" s="9">
        <f t="shared" si="20"/>
        <v>1.3429200669631287E-3</v>
      </c>
      <c r="O65" s="9">
        <f>SUM($N$2:N65)</f>
        <v>0.12538634285195469</v>
      </c>
      <c r="P65" s="4">
        <f t="shared" si="5"/>
        <v>125.38634285195468</v>
      </c>
      <c r="Q65" s="34">
        <f t="shared" si="19"/>
        <v>65.330363775586761</v>
      </c>
      <c r="R65" s="33">
        <f t="shared" si="6"/>
        <v>0.12538634285195469</v>
      </c>
      <c r="S65" s="4">
        <v>0</v>
      </c>
      <c r="T65" s="4">
        <f t="shared" si="7"/>
        <v>0</v>
      </c>
      <c r="U65" s="9">
        <f t="shared" si="8"/>
        <v>0.12594657114556698</v>
      </c>
      <c r="V65" s="34">
        <f t="shared" si="9"/>
        <v>21.770676818891854</v>
      </c>
      <c r="W65" s="34">
        <f t="shared" si="10"/>
        <v>9.1010642795441521E-2</v>
      </c>
      <c r="X65" s="35">
        <f t="shared" si="11"/>
        <v>11.285319706634748</v>
      </c>
      <c r="Y65" s="35">
        <f t="shared" si="12"/>
        <v>12.401450227071152</v>
      </c>
      <c r="Z65" s="35">
        <f t="shared" si="0"/>
        <v>0</v>
      </c>
      <c r="AA65" s="35">
        <f t="shared" si="13"/>
        <v>0</v>
      </c>
      <c r="AB65" s="34">
        <f t="shared" si="14"/>
        <v>58.74988487157384</v>
      </c>
      <c r="AC65" s="35">
        <f t="shared" si="15"/>
        <v>0.63224938482510595</v>
      </c>
      <c r="AD65" s="35">
        <f t="shared" si="16"/>
        <v>0.13346084497262881</v>
      </c>
      <c r="AE65" s="35">
        <f t="shared" si="17"/>
        <v>0.23428977020226516</v>
      </c>
    </row>
    <row r="66" spans="4:31" x14ac:dyDescent="0.25">
      <c r="D66" s="2">
        <v>42668.410038796297</v>
      </c>
      <c r="E66" s="6">
        <f t="shared" si="1"/>
        <v>299.41003879629716</v>
      </c>
      <c r="F66" s="6">
        <f t="shared" si="18"/>
        <v>1.9722777768038213E-2</v>
      </c>
      <c r="G66" s="7">
        <v>8</v>
      </c>
      <c r="H66" s="4">
        <f>SUM($G$2:G66)</f>
        <v>941</v>
      </c>
      <c r="I66" s="3">
        <v>577.12529272999996</v>
      </c>
      <c r="J66" s="6">
        <f t="shared" si="2"/>
        <v>3.9791403833030943</v>
      </c>
      <c r="K66" s="3">
        <v>445.89546846000002</v>
      </c>
      <c r="L66" s="6">
        <f t="shared" si="3"/>
        <v>3.0743422401192695</v>
      </c>
      <c r="M66" s="3">
        <v>23.896671300000001</v>
      </c>
      <c r="N66" s="9">
        <f t="shared" si="20"/>
        <v>1.0743559484139441E-3</v>
      </c>
      <c r="O66" s="9">
        <f>SUM($N$2:N66)</f>
        <v>0.12646069880036864</v>
      </c>
      <c r="P66" s="4">
        <f t="shared" si="5"/>
        <v>126.46069880036865</v>
      </c>
      <c r="Q66" s="34">
        <f t="shared" si="19"/>
        <v>54.472851697137401</v>
      </c>
      <c r="R66" s="33">
        <f t="shared" si="6"/>
        <v>0.12646069880036864</v>
      </c>
      <c r="S66" s="4">
        <v>0</v>
      </c>
      <c r="T66" s="4">
        <f t="shared" si="7"/>
        <v>0</v>
      </c>
      <c r="U66" s="9">
        <f t="shared" si="8"/>
        <v>0.12487221519715302</v>
      </c>
      <c r="V66" s="34">
        <f t="shared" si="9"/>
        <v>21.852368809974053</v>
      </c>
      <c r="W66" s="34">
        <f t="shared" si="10"/>
        <v>9.1010642795441521E-2</v>
      </c>
      <c r="X66" s="35">
        <f t="shared" si="11"/>
        <v>11.285319706634748</v>
      </c>
      <c r="Y66" s="35">
        <f t="shared" si="12"/>
        <v>12.401450227071152</v>
      </c>
      <c r="Z66" s="35">
        <f t="shared" ref="Z66:Z77" si="21">108*($W$2-W66)</f>
        <v>0</v>
      </c>
      <c r="AA66" s="35">
        <f t="shared" si="13"/>
        <v>0</v>
      </c>
      <c r="AB66" s="34">
        <f t="shared" si="14"/>
        <v>58.668192880491645</v>
      </c>
      <c r="AC66" s="35">
        <f t="shared" si="15"/>
        <v>0.63137023908346301</v>
      </c>
      <c r="AD66" s="35">
        <f t="shared" si="16"/>
        <v>0.13346084497262881</v>
      </c>
      <c r="AE66" s="35">
        <f t="shared" si="17"/>
        <v>0.23516891594390812</v>
      </c>
    </row>
    <row r="67" spans="4:31" x14ac:dyDescent="0.25">
      <c r="D67" s="2">
        <v>42668.411578171297</v>
      </c>
      <c r="E67" s="6">
        <f t="shared" ref="E67:E71" si="22">D67-(115*365+29)-365</f>
        <v>299.41157817129715</v>
      </c>
      <c r="F67" s="6">
        <f t="shared" si="18"/>
        <v>3.6944999999832362E-2</v>
      </c>
      <c r="G67" s="7">
        <v>9</v>
      </c>
      <c r="H67" s="4">
        <f>SUM($G$2:G67)</f>
        <v>950</v>
      </c>
      <c r="I67" s="3">
        <v>569.79253218999997</v>
      </c>
      <c r="J67" s="6">
        <f t="shared" ref="J67:J157" si="23">I67*0.00689476</f>
        <v>3.9285827592423241</v>
      </c>
      <c r="K67" s="3">
        <v>446.01990726999998</v>
      </c>
      <c r="L67" s="6">
        <f t="shared" ref="L67:L157" si="24">K67*0.00689476</f>
        <v>3.0752002158489051</v>
      </c>
      <c r="M67" s="3">
        <v>24.016365050000001</v>
      </c>
      <c r="N67" s="9">
        <f t="shared" si="20"/>
        <v>1.2081636173419995E-3</v>
      </c>
      <c r="O67" s="9">
        <f>SUM($N$2:N67)</f>
        <v>0.12766886241771064</v>
      </c>
      <c r="P67" s="4">
        <f t="shared" ref="P67:P71" si="25">O67*1000</f>
        <v>127.66886241771064</v>
      </c>
      <c r="Q67" s="34">
        <f t="shared" si="19"/>
        <v>32.701681346528119</v>
      </c>
      <c r="R67" s="33">
        <f t="shared" ref="R67:R84" si="26">O67</f>
        <v>0.12766886241771064</v>
      </c>
      <c r="S67" s="4">
        <v>0</v>
      </c>
      <c r="T67" s="4">
        <f t="shared" ref="T67:T130" si="27">S67*1000</f>
        <v>0</v>
      </c>
      <c r="U67" s="9">
        <f t="shared" ref="U67:U130" si="28">$R$157-R67</f>
        <v>0.12366405157981103</v>
      </c>
      <c r="V67" s="34">
        <f t="shared" ref="V67:V130" si="29">(U67*1000000)*($B$1/1000000)*($B$5+273.15)/J67</f>
        <v>21.919443885597314</v>
      </c>
      <c r="W67" s="34">
        <f t="shared" ref="W67:W130" si="30">$S$157-S67</f>
        <v>9.1010642795441521E-2</v>
      </c>
      <c r="X67" s="35">
        <f t="shared" ref="X67:X130" si="31">W67*124</f>
        <v>11.285319706634748</v>
      </c>
      <c r="Y67" s="35">
        <f t="shared" ref="Y67:Y130" si="32">X67/0.91</f>
        <v>12.401450227071152</v>
      </c>
      <c r="Z67" s="35">
        <f t="shared" si="21"/>
        <v>0</v>
      </c>
      <c r="AA67" s="35">
        <f t="shared" ref="AA67:AA130" si="33">Z67/0.9998</f>
        <v>0</v>
      </c>
      <c r="AB67" s="34">
        <f t="shared" ref="AB67:AB130" si="34">$B$4-V67-Y67</f>
        <v>58.60111780486838</v>
      </c>
      <c r="AC67" s="35">
        <f t="shared" ref="AC67:AC130" si="35">AB67/$B$4</f>
        <v>0.63064839638721593</v>
      </c>
      <c r="AD67" s="35">
        <f t="shared" ref="AD67:AD130" si="36">Y67/$B$4</f>
        <v>0.13346084497262881</v>
      </c>
      <c r="AE67" s="35">
        <f t="shared" ref="AE67:AE130" si="37">V67/$B$4</f>
        <v>0.23589075864015524</v>
      </c>
    </row>
    <row r="68" spans="4:31" x14ac:dyDescent="0.25">
      <c r="D68" s="2">
        <v>42668.412504120373</v>
      </c>
      <c r="E68" s="6">
        <f t="shared" si="22"/>
        <v>299.41250412037334</v>
      </c>
      <c r="F68" s="6">
        <f t="shared" ref="F68:F71" si="38">(E68-E67)*24</f>
        <v>2.2222777828574181E-2</v>
      </c>
      <c r="G68" s="7">
        <v>8</v>
      </c>
      <c r="H68" s="4">
        <f>SUM($G$2:G68)</f>
        <v>958</v>
      </c>
      <c r="I68" s="3">
        <v>562.93775238000001</v>
      </c>
      <c r="J68" s="6">
        <f t="shared" si="23"/>
        <v>3.8813206975995289</v>
      </c>
      <c r="K68" s="3">
        <v>445.97594385999997</v>
      </c>
      <c r="L68" s="6">
        <f t="shared" si="24"/>
        <v>3.0748970986881732</v>
      </c>
      <c r="M68" s="3">
        <v>24.026765820000001</v>
      </c>
      <c r="N68" s="9">
        <f t="shared" si="20"/>
        <v>1.0738856296087964E-3</v>
      </c>
      <c r="O68" s="9">
        <f>SUM($N$2:N68)</f>
        <v>0.12874274804731944</v>
      </c>
      <c r="P68" s="4">
        <f t="shared" si="25"/>
        <v>128.74274804731945</v>
      </c>
      <c r="Q68" s="34">
        <f t="shared" ref="Q68:Q131" si="39">N68/F68*1000</f>
        <v>48.323645130807535</v>
      </c>
      <c r="R68" s="33">
        <f t="shared" si="26"/>
        <v>0.12874274804731944</v>
      </c>
      <c r="S68" s="4">
        <v>0</v>
      </c>
      <c r="T68" s="4">
        <f t="shared" si="27"/>
        <v>0</v>
      </c>
      <c r="U68" s="9">
        <f t="shared" si="28"/>
        <v>0.12259016595020222</v>
      </c>
      <c r="V68" s="34">
        <f t="shared" si="29"/>
        <v>21.993688591804581</v>
      </c>
      <c r="W68" s="34">
        <f t="shared" si="30"/>
        <v>9.1010642795441521E-2</v>
      </c>
      <c r="X68" s="35">
        <f t="shared" si="31"/>
        <v>11.285319706634748</v>
      </c>
      <c r="Y68" s="35">
        <f t="shared" si="32"/>
        <v>12.401450227071152</v>
      </c>
      <c r="Z68" s="35">
        <f t="shared" si="21"/>
        <v>0</v>
      </c>
      <c r="AA68" s="35">
        <f t="shared" si="33"/>
        <v>0</v>
      </c>
      <c r="AB68" s="34">
        <f t="shared" si="34"/>
        <v>58.526873098661113</v>
      </c>
      <c r="AC68" s="35">
        <f t="shared" si="35"/>
        <v>0.62984939618613167</v>
      </c>
      <c r="AD68" s="35">
        <f t="shared" si="36"/>
        <v>0.13346084497262881</v>
      </c>
      <c r="AE68" s="35">
        <f t="shared" si="37"/>
        <v>0.23668975884123952</v>
      </c>
    </row>
    <row r="69" spans="4:31" x14ac:dyDescent="0.25">
      <c r="D69" s="2">
        <v>42668.413441631943</v>
      </c>
      <c r="E69" s="6">
        <f t="shared" si="22"/>
        <v>299.41344163194299</v>
      </c>
      <c r="F69" s="6">
        <f t="shared" si="38"/>
        <v>2.2500277671497315E-2</v>
      </c>
      <c r="G69" s="7">
        <v>10</v>
      </c>
      <c r="H69" s="4">
        <f>SUM($G$2:G69)</f>
        <v>968</v>
      </c>
      <c r="I69" s="3">
        <v>555.94449218</v>
      </c>
      <c r="J69" s="6">
        <f t="shared" si="23"/>
        <v>3.8331038469029766</v>
      </c>
      <c r="K69" s="3">
        <v>446.03853584000001</v>
      </c>
      <c r="L69" s="6">
        <f t="shared" si="24"/>
        <v>3.0753286553681982</v>
      </c>
      <c r="M69" s="3">
        <v>24.046926500000001</v>
      </c>
      <c r="N69" s="9">
        <f t="shared" si="20"/>
        <v>1.3422659767467202E-3</v>
      </c>
      <c r="O69" s="9">
        <f>SUM($N$2:N69)</f>
        <v>0.13008501402406616</v>
      </c>
      <c r="P69" s="4">
        <f t="shared" si="25"/>
        <v>130.08501402406617</v>
      </c>
      <c r="Q69" s="34">
        <f t="shared" si="39"/>
        <v>59.655529426957386</v>
      </c>
      <c r="R69" s="33">
        <f t="shared" si="26"/>
        <v>0.13008501402406616</v>
      </c>
      <c r="S69" s="4">
        <v>0</v>
      </c>
      <c r="T69" s="4">
        <f t="shared" si="27"/>
        <v>0</v>
      </c>
      <c r="U69" s="9">
        <f t="shared" si="28"/>
        <v>0.1212478999734555</v>
      </c>
      <c r="V69" s="34">
        <f t="shared" si="29"/>
        <v>22.026505747719977</v>
      </c>
      <c r="W69" s="34">
        <f t="shared" si="30"/>
        <v>9.1010642795441521E-2</v>
      </c>
      <c r="X69" s="35">
        <f t="shared" si="31"/>
        <v>11.285319706634748</v>
      </c>
      <c r="Y69" s="35">
        <f t="shared" si="32"/>
        <v>12.401450227071152</v>
      </c>
      <c r="Z69" s="35">
        <f t="shared" si="21"/>
        <v>0</v>
      </c>
      <c r="AA69" s="35">
        <f t="shared" si="33"/>
        <v>0</v>
      </c>
      <c r="AB69" s="34">
        <f t="shared" si="34"/>
        <v>58.494055942745717</v>
      </c>
      <c r="AC69" s="35">
        <f t="shared" si="35"/>
        <v>0.62949622738104249</v>
      </c>
      <c r="AD69" s="35">
        <f t="shared" si="36"/>
        <v>0.13346084497262881</v>
      </c>
      <c r="AE69" s="35">
        <f t="shared" si="37"/>
        <v>0.23704292764632867</v>
      </c>
    </row>
    <row r="70" spans="4:31" x14ac:dyDescent="0.25">
      <c r="D70" s="2">
        <v>42668.423974247686</v>
      </c>
      <c r="E70" s="6">
        <f t="shared" si="22"/>
        <v>299.42397424768569</v>
      </c>
      <c r="F70" s="6">
        <f t="shared" si="38"/>
        <v>0.25278277782490477</v>
      </c>
      <c r="G70" s="7">
        <v>10</v>
      </c>
      <c r="H70" s="4">
        <f>SUM($G$2:G70)</f>
        <v>978</v>
      </c>
      <c r="I70" s="3">
        <v>549.48802965000004</v>
      </c>
      <c r="J70" s="6">
        <f t="shared" si="23"/>
        <v>3.788588087309634</v>
      </c>
      <c r="K70" s="3">
        <v>445.93347073000001</v>
      </c>
      <c r="L70" s="6">
        <f t="shared" si="24"/>
        <v>3.0746042566503746</v>
      </c>
      <c r="M70" s="3">
        <v>23.334198000000001</v>
      </c>
      <c r="N70" s="9">
        <f t="shared" si="20"/>
        <v>1.345492695818634E-3</v>
      </c>
      <c r="O70" s="9">
        <f>SUM($N$2:N70)</f>
        <v>0.13143050671988479</v>
      </c>
      <c r="P70" s="4">
        <f t="shared" si="25"/>
        <v>131.43050671988479</v>
      </c>
      <c r="Q70" s="34">
        <f t="shared" si="39"/>
        <v>5.3227229615722376</v>
      </c>
      <c r="R70" s="33">
        <f t="shared" si="26"/>
        <v>0.13143050671988479</v>
      </c>
      <c r="S70" s="4">
        <v>0</v>
      </c>
      <c r="T70" s="4">
        <f t="shared" si="27"/>
        <v>0</v>
      </c>
      <c r="U70" s="9">
        <f t="shared" si="28"/>
        <v>0.11990240727763687</v>
      </c>
      <c r="V70" s="34">
        <f t="shared" si="29"/>
        <v>22.038015287485969</v>
      </c>
      <c r="W70" s="34">
        <f t="shared" si="30"/>
        <v>9.1010642795441521E-2</v>
      </c>
      <c r="X70" s="35">
        <f t="shared" si="31"/>
        <v>11.285319706634748</v>
      </c>
      <c r="Y70" s="35">
        <f t="shared" si="32"/>
        <v>12.401450227071152</v>
      </c>
      <c r="Z70" s="35">
        <f t="shared" si="21"/>
        <v>0</v>
      </c>
      <c r="AA70" s="35">
        <f t="shared" si="33"/>
        <v>0</v>
      </c>
      <c r="AB70" s="34">
        <f t="shared" si="34"/>
        <v>58.482546402979736</v>
      </c>
      <c r="AC70" s="35">
        <f t="shared" si="35"/>
        <v>0.62937236502024696</v>
      </c>
      <c r="AD70" s="35">
        <f t="shared" si="36"/>
        <v>0.13346084497262881</v>
      </c>
      <c r="AE70" s="35">
        <f t="shared" si="37"/>
        <v>0.23716679000712435</v>
      </c>
    </row>
    <row r="71" spans="4:31" s="25" customFormat="1" x14ac:dyDescent="0.25">
      <c r="D71" s="2">
        <v>42668.424958067131</v>
      </c>
      <c r="E71" s="23">
        <f t="shared" si="22"/>
        <v>299.42495806713123</v>
      </c>
      <c r="F71" s="23">
        <f t="shared" si="38"/>
        <v>2.3611666692886502E-2</v>
      </c>
      <c r="G71" s="24">
        <v>9</v>
      </c>
      <c r="H71" s="25">
        <f>SUM($G$2:G71)</f>
        <v>987</v>
      </c>
      <c r="I71" s="3">
        <v>542.54167410000002</v>
      </c>
      <c r="J71" s="23">
        <f t="shared" si="23"/>
        <v>3.740694632917716</v>
      </c>
      <c r="K71" s="3">
        <v>445.93868672999997</v>
      </c>
      <c r="L71" s="23">
        <f t="shared" si="24"/>
        <v>3.0746402197185345</v>
      </c>
      <c r="M71" s="3">
        <v>23.499593730000001</v>
      </c>
      <c r="N71" s="26">
        <f t="shared" si="20"/>
        <v>1.2102682698360732E-3</v>
      </c>
      <c r="O71" s="26">
        <f>SUM($N$2:N71)</f>
        <v>0.13264077498972088</v>
      </c>
      <c r="P71" s="25">
        <f t="shared" si="25"/>
        <v>132.64077498972088</v>
      </c>
      <c r="Q71" s="34">
        <f t="shared" si="39"/>
        <v>51.257214731084247</v>
      </c>
      <c r="R71" s="33">
        <f t="shared" si="26"/>
        <v>0.13264077498972088</v>
      </c>
      <c r="S71" s="4">
        <v>0</v>
      </c>
      <c r="T71" s="4">
        <f t="shared" si="27"/>
        <v>0</v>
      </c>
      <c r="U71" s="9">
        <f t="shared" si="28"/>
        <v>0.11869213900780079</v>
      </c>
      <c r="V71" s="34">
        <f t="shared" si="29"/>
        <v>22.0948809992449</v>
      </c>
      <c r="W71" s="34">
        <f t="shared" si="30"/>
        <v>9.1010642795441521E-2</v>
      </c>
      <c r="X71" s="35">
        <f t="shared" si="31"/>
        <v>11.285319706634748</v>
      </c>
      <c r="Y71" s="35">
        <f t="shared" si="32"/>
        <v>12.401450227071152</v>
      </c>
      <c r="Z71" s="35">
        <f t="shared" si="21"/>
        <v>0</v>
      </c>
      <c r="AA71" s="35">
        <f t="shared" si="33"/>
        <v>0</v>
      </c>
      <c r="AB71" s="34">
        <f t="shared" si="34"/>
        <v>58.425680691220791</v>
      </c>
      <c r="AC71" s="35">
        <f t="shared" si="35"/>
        <v>0.62876039256522287</v>
      </c>
      <c r="AD71" s="35">
        <f t="shared" si="36"/>
        <v>0.13346084497262881</v>
      </c>
      <c r="AE71" s="35">
        <f t="shared" si="37"/>
        <v>0.23777876246214821</v>
      </c>
    </row>
    <row r="72" spans="4:31" x14ac:dyDescent="0.25">
      <c r="D72" s="2">
        <v>42668.426254398146</v>
      </c>
      <c r="E72" s="29">
        <f t="shared" ref="E72:E107" si="40">D72-(115*365+29)-365</f>
        <v>299.42625439814583</v>
      </c>
      <c r="F72" s="29">
        <f t="shared" ref="F72:F107" si="41">(E72-E71)*24</f>
        <v>3.1111944350413978E-2</v>
      </c>
      <c r="G72" s="7">
        <v>8</v>
      </c>
      <c r="H72" s="14">
        <f>SUM($G$2:G72)</f>
        <v>995</v>
      </c>
      <c r="I72" s="3">
        <v>535.85738898</v>
      </c>
      <c r="J72" s="29">
        <f t="shared" si="23"/>
        <v>3.6946080912437447</v>
      </c>
      <c r="K72" s="3">
        <v>446.18979977999999</v>
      </c>
      <c r="L72" s="29">
        <f t="shared" si="24"/>
        <v>3.0763715839311527</v>
      </c>
      <c r="M72" s="3">
        <v>23.551883700000001</v>
      </c>
      <c r="N72" s="9">
        <f t="shared" si="20"/>
        <v>1.075604422486235E-3</v>
      </c>
      <c r="O72" s="30">
        <f>SUM($N$2:N72)</f>
        <v>0.13371637941220713</v>
      </c>
      <c r="P72" s="14">
        <f t="shared" ref="P72:P85" si="42">O72*1000</f>
        <v>133.71637941220712</v>
      </c>
      <c r="Q72" s="34">
        <f t="shared" si="39"/>
        <v>34.572073361012002</v>
      </c>
      <c r="R72" s="33">
        <f t="shared" si="26"/>
        <v>0.13371637941220713</v>
      </c>
      <c r="S72" s="4">
        <v>0</v>
      </c>
      <c r="T72" s="4">
        <f t="shared" si="27"/>
        <v>0</v>
      </c>
      <c r="U72" s="9">
        <f t="shared" si="28"/>
        <v>0.11761653458531454</v>
      </c>
      <c r="V72" s="34">
        <f t="shared" si="29"/>
        <v>22.167768079049889</v>
      </c>
      <c r="W72" s="34">
        <f t="shared" si="30"/>
        <v>9.1010642795441521E-2</v>
      </c>
      <c r="X72" s="35">
        <f t="shared" si="31"/>
        <v>11.285319706634748</v>
      </c>
      <c r="Y72" s="35">
        <f t="shared" si="32"/>
        <v>12.401450227071152</v>
      </c>
      <c r="Z72" s="35">
        <f t="shared" si="21"/>
        <v>0</v>
      </c>
      <c r="AA72" s="35">
        <f t="shared" si="33"/>
        <v>0</v>
      </c>
      <c r="AB72" s="34">
        <f t="shared" si="34"/>
        <v>58.352793611415805</v>
      </c>
      <c r="AC72" s="35">
        <f t="shared" si="35"/>
        <v>0.62797600274949583</v>
      </c>
      <c r="AD72" s="35">
        <f t="shared" si="36"/>
        <v>0.13346084497262881</v>
      </c>
      <c r="AE72" s="35">
        <f t="shared" si="37"/>
        <v>0.23856315227787533</v>
      </c>
    </row>
    <row r="73" spans="4:31" s="14" customFormat="1" x14ac:dyDescent="0.25">
      <c r="D73" s="2">
        <v>42668.427110891207</v>
      </c>
      <c r="E73" s="29">
        <f t="shared" si="40"/>
        <v>299.42711089120712</v>
      </c>
      <c r="F73" s="29">
        <f t="shared" si="41"/>
        <v>2.0555833471007645E-2</v>
      </c>
      <c r="G73" s="31">
        <v>8</v>
      </c>
      <c r="H73" s="14">
        <f>SUM($G$2:G73)</f>
        <v>1003</v>
      </c>
      <c r="I73" s="3">
        <v>529.30041648999998</v>
      </c>
      <c r="J73" s="29">
        <f t="shared" si="23"/>
        <v>3.6493993395985922</v>
      </c>
      <c r="K73" s="3">
        <v>446.07132210999998</v>
      </c>
      <c r="L73" s="29">
        <f t="shared" si="24"/>
        <v>3.0755547088311435</v>
      </c>
      <c r="M73" s="3">
        <v>23.621595379999999</v>
      </c>
      <c r="N73" s="30">
        <f t="shared" si="20"/>
        <v>1.0753517628905251E-3</v>
      </c>
      <c r="O73" s="30">
        <f>SUM($N$2:N73)</f>
        <v>0.13479173117509766</v>
      </c>
      <c r="P73" s="14">
        <f t="shared" si="42"/>
        <v>134.79173117509765</v>
      </c>
      <c r="Q73" s="34">
        <f t="shared" si="39"/>
        <v>52.31370279425655</v>
      </c>
      <c r="R73" s="33">
        <f t="shared" si="26"/>
        <v>0.13479173117509766</v>
      </c>
      <c r="S73" s="4">
        <v>0</v>
      </c>
      <c r="T73" s="4">
        <f t="shared" si="27"/>
        <v>0</v>
      </c>
      <c r="U73" s="9">
        <f t="shared" si="28"/>
        <v>0.11654118282242401</v>
      </c>
      <c r="V73" s="34">
        <f t="shared" si="29"/>
        <v>22.237194737004515</v>
      </c>
      <c r="W73" s="34">
        <f t="shared" si="30"/>
        <v>9.1010642795441521E-2</v>
      </c>
      <c r="X73" s="35">
        <f t="shared" si="31"/>
        <v>11.285319706634748</v>
      </c>
      <c r="Y73" s="35">
        <f t="shared" si="32"/>
        <v>12.401450227071152</v>
      </c>
      <c r="Z73" s="35">
        <f t="shared" si="21"/>
        <v>0</v>
      </c>
      <c r="AA73" s="35">
        <f t="shared" si="33"/>
        <v>0</v>
      </c>
      <c r="AB73" s="34">
        <f t="shared" si="34"/>
        <v>58.283366953461183</v>
      </c>
      <c r="AC73" s="35">
        <f t="shared" si="35"/>
        <v>0.62722885299970099</v>
      </c>
      <c r="AD73" s="35">
        <f t="shared" si="36"/>
        <v>0.13346084497262881</v>
      </c>
      <c r="AE73" s="35">
        <f t="shared" si="37"/>
        <v>0.23931030202767023</v>
      </c>
    </row>
    <row r="74" spans="4:31" s="14" customFormat="1" x14ac:dyDescent="0.25">
      <c r="D74" s="2">
        <v>42668.427828495369</v>
      </c>
      <c r="E74" s="29">
        <f t="shared" si="40"/>
        <v>299.42782849536889</v>
      </c>
      <c r="F74" s="29">
        <f t="shared" si="41"/>
        <v>1.7222499882336706E-2</v>
      </c>
      <c r="G74" s="31">
        <v>9</v>
      </c>
      <c r="H74" s="14">
        <f>SUM($G$2:G74)</f>
        <v>1012</v>
      </c>
      <c r="I74" s="3">
        <v>522.67643735000001</v>
      </c>
      <c r="J74" s="29">
        <f t="shared" si="23"/>
        <v>3.6037285931832859</v>
      </c>
      <c r="K74" s="3">
        <v>446.16148435999997</v>
      </c>
      <c r="L74" s="29">
        <f t="shared" si="24"/>
        <v>3.0761763559059534</v>
      </c>
      <c r="M74" s="3">
        <v>23.72545624</v>
      </c>
      <c r="N74" s="30">
        <f t="shared" si="20"/>
        <v>1.2093474991106633E-3</v>
      </c>
      <c r="O74" s="30">
        <f>SUM($N$2:N74)</f>
        <v>0.13600107867420833</v>
      </c>
      <c r="P74" s="14">
        <f t="shared" si="42"/>
        <v>136.00107867420832</v>
      </c>
      <c r="Q74" s="34">
        <f t="shared" si="39"/>
        <v>70.219045282210331</v>
      </c>
      <c r="R74" s="33">
        <f t="shared" si="26"/>
        <v>0.13600107867420833</v>
      </c>
      <c r="S74" s="4">
        <v>0</v>
      </c>
      <c r="T74" s="4">
        <f t="shared" si="27"/>
        <v>0</v>
      </c>
      <c r="U74" s="9">
        <f t="shared" si="28"/>
        <v>0.11533183532331334</v>
      </c>
      <c r="V74" s="34">
        <f t="shared" si="29"/>
        <v>22.285331279604147</v>
      </c>
      <c r="W74" s="34">
        <f t="shared" si="30"/>
        <v>9.1010642795441521E-2</v>
      </c>
      <c r="X74" s="35">
        <f t="shared" si="31"/>
        <v>11.285319706634748</v>
      </c>
      <c r="Y74" s="35">
        <f t="shared" si="32"/>
        <v>12.401450227071152</v>
      </c>
      <c r="Z74" s="35">
        <f t="shared" si="21"/>
        <v>0</v>
      </c>
      <c r="AA74" s="35">
        <f t="shared" si="33"/>
        <v>0</v>
      </c>
      <c r="AB74" s="34">
        <f t="shared" si="34"/>
        <v>58.235230410861547</v>
      </c>
      <c r="AC74" s="35">
        <f t="shared" si="35"/>
        <v>0.62671082135567724</v>
      </c>
      <c r="AD74" s="35">
        <f t="shared" si="36"/>
        <v>0.13346084497262881</v>
      </c>
      <c r="AE74" s="35">
        <f t="shared" si="37"/>
        <v>0.23982833367169393</v>
      </c>
    </row>
    <row r="75" spans="4:31" s="14" customFormat="1" x14ac:dyDescent="0.25">
      <c r="D75" s="2">
        <v>42668.428603981483</v>
      </c>
      <c r="E75" s="29">
        <f t="shared" si="40"/>
        <v>299.42860398148332</v>
      </c>
      <c r="F75" s="29">
        <f t="shared" si="41"/>
        <v>1.861166674643755E-2</v>
      </c>
      <c r="G75" s="31">
        <v>7</v>
      </c>
      <c r="H75" s="14">
        <f>SUM($G$2:G75)</f>
        <v>1019</v>
      </c>
      <c r="I75" s="3">
        <v>516.35175456000002</v>
      </c>
      <c r="J75" s="29">
        <f t="shared" si="23"/>
        <v>3.5601214232701057</v>
      </c>
      <c r="K75" s="3">
        <v>446.00425927999999</v>
      </c>
      <c r="L75" s="29">
        <f t="shared" si="24"/>
        <v>3.0750923267133725</v>
      </c>
      <c r="M75" s="3">
        <v>23.822500229999999</v>
      </c>
      <c r="N75" s="30">
        <f t="shared" si="20"/>
        <v>9.4029624213684375E-4</v>
      </c>
      <c r="O75" s="30">
        <f>SUM($N$2:N75)</f>
        <v>0.13694137491634517</v>
      </c>
      <c r="P75" s="14">
        <f t="shared" si="42"/>
        <v>136.94137491634518</v>
      </c>
      <c r="Q75" s="34">
        <f t="shared" si="39"/>
        <v>50.521871842392912</v>
      </c>
      <c r="R75" s="33">
        <f t="shared" si="26"/>
        <v>0.13694137491634517</v>
      </c>
      <c r="S75" s="4">
        <v>0</v>
      </c>
      <c r="T75" s="4">
        <f t="shared" si="27"/>
        <v>0</v>
      </c>
      <c r="U75" s="9">
        <f t="shared" si="28"/>
        <v>0.1143915390811765</v>
      </c>
      <c r="V75" s="34">
        <f t="shared" si="29"/>
        <v>22.374382568715568</v>
      </c>
      <c r="W75" s="34">
        <f t="shared" si="30"/>
        <v>9.1010642795441521E-2</v>
      </c>
      <c r="X75" s="35">
        <f t="shared" si="31"/>
        <v>11.285319706634748</v>
      </c>
      <c r="Y75" s="35">
        <f t="shared" si="32"/>
        <v>12.401450227071152</v>
      </c>
      <c r="Z75" s="35">
        <f t="shared" si="21"/>
        <v>0</v>
      </c>
      <c r="AA75" s="35">
        <f t="shared" si="33"/>
        <v>0</v>
      </c>
      <c r="AB75" s="34">
        <f t="shared" si="34"/>
        <v>58.146179121750137</v>
      </c>
      <c r="AC75" s="35">
        <f t="shared" si="35"/>
        <v>0.62575247696263459</v>
      </c>
      <c r="AD75" s="35">
        <f t="shared" si="36"/>
        <v>0.13346084497262881</v>
      </c>
      <c r="AE75" s="35">
        <f t="shared" si="37"/>
        <v>0.24078667806473664</v>
      </c>
    </row>
    <row r="76" spans="4:31" s="14" customFormat="1" x14ac:dyDescent="0.25">
      <c r="D76" s="2">
        <v>42668.429356307868</v>
      </c>
      <c r="E76" s="29">
        <f t="shared" si="40"/>
        <v>299.42935630786815</v>
      </c>
      <c r="F76" s="29">
        <f t="shared" si="41"/>
        <v>1.8055833235848695E-2</v>
      </c>
      <c r="G76" s="31">
        <v>8</v>
      </c>
      <c r="H76" s="14">
        <f>SUM($G$2:G76)</f>
        <v>1027</v>
      </c>
      <c r="I76" s="3">
        <v>509.90794885000003</v>
      </c>
      <c r="J76" s="29">
        <f t="shared" si="23"/>
        <v>3.5156929294130261</v>
      </c>
      <c r="K76" s="3">
        <v>446.13242380000003</v>
      </c>
      <c r="L76" s="29">
        <f t="shared" si="24"/>
        <v>3.075975990319288</v>
      </c>
      <c r="M76" s="3">
        <v>23.83556557</v>
      </c>
      <c r="N76" s="30">
        <f t="shared" si="20"/>
        <v>1.0745770005865694E-3</v>
      </c>
      <c r="O76" s="30">
        <f>SUM($N$2:N76)</f>
        <v>0.13801595191693175</v>
      </c>
      <c r="P76" s="14">
        <f t="shared" si="42"/>
        <v>138.01595191693175</v>
      </c>
      <c r="Q76" s="34">
        <f t="shared" si="39"/>
        <v>59.514118598141785</v>
      </c>
      <c r="R76" s="33">
        <f t="shared" si="26"/>
        <v>0.13801595191693175</v>
      </c>
      <c r="S76" s="4">
        <v>0</v>
      </c>
      <c r="T76" s="4">
        <f t="shared" si="27"/>
        <v>0</v>
      </c>
      <c r="U76" s="9">
        <f t="shared" si="28"/>
        <v>0.11331696208058992</v>
      </c>
      <c r="V76" s="34">
        <f t="shared" si="29"/>
        <v>22.444294276102859</v>
      </c>
      <c r="W76" s="34">
        <f t="shared" si="30"/>
        <v>9.1010642795441521E-2</v>
      </c>
      <c r="X76" s="35">
        <f t="shared" si="31"/>
        <v>11.285319706634748</v>
      </c>
      <c r="Y76" s="35">
        <f t="shared" si="32"/>
        <v>12.401450227071152</v>
      </c>
      <c r="Z76" s="35">
        <f t="shared" si="21"/>
        <v>0</v>
      </c>
      <c r="AA76" s="35">
        <f t="shared" si="33"/>
        <v>0</v>
      </c>
      <c r="AB76" s="34">
        <f t="shared" si="34"/>
        <v>58.076267414362846</v>
      </c>
      <c r="AC76" s="35">
        <f t="shared" si="35"/>
        <v>0.62500010725017796</v>
      </c>
      <c r="AD76" s="35">
        <f t="shared" si="36"/>
        <v>0.13346084497262881</v>
      </c>
      <c r="AE76" s="35">
        <f t="shared" si="37"/>
        <v>0.24153904777719332</v>
      </c>
    </row>
    <row r="77" spans="4:31" s="14" customFormat="1" x14ac:dyDescent="0.25">
      <c r="D77" s="2">
        <v>42668.430201226853</v>
      </c>
      <c r="E77" s="29">
        <f t="shared" si="40"/>
        <v>299.43020122685266</v>
      </c>
      <c r="F77" s="29">
        <f t="shared" si="41"/>
        <v>2.0278055628295988E-2</v>
      </c>
      <c r="G77" s="31">
        <v>8</v>
      </c>
      <c r="H77" s="14">
        <f>SUM($G$2:G77)</f>
        <v>1035</v>
      </c>
      <c r="I77" s="3">
        <v>503.88330693</v>
      </c>
      <c r="J77" s="29">
        <f t="shared" si="23"/>
        <v>3.4741544692886865</v>
      </c>
      <c r="K77" s="3">
        <v>446.02735869999998</v>
      </c>
      <c r="L77" s="29">
        <f t="shared" si="24"/>
        <v>3.075251591670412</v>
      </c>
      <c r="M77" s="3">
        <v>23.824335099999999</v>
      </c>
      <c r="N77" s="30">
        <f t="shared" si="20"/>
        <v>1.0746176371108122E-3</v>
      </c>
      <c r="O77" s="30">
        <f>SUM($N$2:N77)</f>
        <v>0.13909056955404256</v>
      </c>
      <c r="P77" s="14">
        <f t="shared" si="42"/>
        <v>139.09056955404256</v>
      </c>
      <c r="Q77" s="34">
        <f t="shared" si="39"/>
        <v>52.994116241169159</v>
      </c>
      <c r="R77" s="33">
        <f t="shared" si="26"/>
        <v>0.13909056955404256</v>
      </c>
      <c r="S77" s="4">
        <v>0</v>
      </c>
      <c r="T77" s="4">
        <f t="shared" si="27"/>
        <v>0</v>
      </c>
      <c r="U77" s="9">
        <f t="shared" si="28"/>
        <v>0.11224234444347911</v>
      </c>
      <c r="V77" s="34">
        <f t="shared" si="29"/>
        <v>22.497257120556096</v>
      </c>
      <c r="W77" s="34">
        <f t="shared" si="30"/>
        <v>9.1010642795441521E-2</v>
      </c>
      <c r="X77" s="35">
        <f t="shared" si="31"/>
        <v>11.285319706634748</v>
      </c>
      <c r="Y77" s="35">
        <f t="shared" si="32"/>
        <v>12.401450227071152</v>
      </c>
      <c r="Z77" s="35">
        <f t="shared" si="21"/>
        <v>0</v>
      </c>
      <c r="AA77" s="35">
        <f t="shared" si="33"/>
        <v>0</v>
      </c>
      <c r="AB77" s="34">
        <f t="shared" si="34"/>
        <v>58.023304569909598</v>
      </c>
      <c r="AC77" s="35">
        <f t="shared" si="35"/>
        <v>0.62443013633198208</v>
      </c>
      <c r="AD77" s="35">
        <f t="shared" si="36"/>
        <v>0.13346084497262881</v>
      </c>
      <c r="AE77" s="35">
        <f t="shared" si="37"/>
        <v>0.24210901869538909</v>
      </c>
    </row>
    <row r="78" spans="4:31" s="14" customFormat="1" x14ac:dyDescent="0.25">
      <c r="D78" s="2">
        <v>42668.431416527776</v>
      </c>
      <c r="E78" s="29">
        <f t="shared" si="40"/>
        <v>299.43141652777558</v>
      </c>
      <c r="F78" s="29">
        <f t="shared" si="41"/>
        <v>2.9167222150135785E-2</v>
      </c>
      <c r="G78" s="31">
        <v>8</v>
      </c>
      <c r="H78" s="14">
        <f>SUM($G$2:G78)</f>
        <v>1043</v>
      </c>
      <c r="I78" s="3">
        <v>497.46630386999999</v>
      </c>
      <c r="J78" s="29">
        <f t="shared" si="23"/>
        <v>3.4299107732707208</v>
      </c>
      <c r="K78" s="3">
        <v>445.95060900999999</v>
      </c>
      <c r="L78" s="29">
        <f t="shared" si="24"/>
        <v>3.0747224209777873</v>
      </c>
      <c r="M78" s="3">
        <v>23.78569031</v>
      </c>
      <c r="N78" s="30">
        <f t="shared" si="20"/>
        <v>1.0747574935654979E-3</v>
      </c>
      <c r="O78" s="30">
        <f>SUM($N$2:N78)</f>
        <v>0.14016532704760806</v>
      </c>
      <c r="P78" s="14">
        <f t="shared" si="42"/>
        <v>140.16532704760806</v>
      </c>
      <c r="Q78" s="34">
        <f t="shared" si="39"/>
        <v>36.848126572810926</v>
      </c>
      <c r="R78" s="33">
        <f t="shared" si="26"/>
        <v>0.14016532704760806</v>
      </c>
      <c r="S78" s="4">
        <v>0</v>
      </c>
      <c r="T78" s="4">
        <f t="shared" si="27"/>
        <v>0</v>
      </c>
      <c r="U78" s="9">
        <f t="shared" si="28"/>
        <v>0.1111675869499136</v>
      </c>
      <c r="V78" s="34">
        <f t="shared" si="29"/>
        <v>22.569260188209515</v>
      </c>
      <c r="W78" s="34">
        <f t="shared" si="30"/>
        <v>9.1010642795441521E-2</v>
      </c>
      <c r="X78" s="35">
        <f t="shared" si="31"/>
        <v>11.285319706634748</v>
      </c>
      <c r="Y78" s="35">
        <f t="shared" si="32"/>
        <v>12.401450227071152</v>
      </c>
      <c r="Z78" s="35">
        <f>108*($W$2-W78)</f>
        <v>0</v>
      </c>
      <c r="AA78" s="35">
        <f t="shared" si="33"/>
        <v>0</v>
      </c>
      <c r="AB78" s="34">
        <f t="shared" si="34"/>
        <v>57.951301502256186</v>
      </c>
      <c r="AC78" s="35">
        <f t="shared" si="35"/>
        <v>0.62365526000109384</v>
      </c>
      <c r="AD78" s="35">
        <f t="shared" si="36"/>
        <v>0.13346084497262881</v>
      </c>
      <c r="AE78" s="35">
        <f t="shared" si="37"/>
        <v>0.24288389502627739</v>
      </c>
    </row>
    <row r="79" spans="4:31" s="14" customFormat="1" x14ac:dyDescent="0.25">
      <c r="D79" s="2">
        <v>42668.441127372687</v>
      </c>
      <c r="E79" s="29">
        <f t="shared" si="40"/>
        <v>299.44112737268733</v>
      </c>
      <c r="F79" s="29">
        <f t="shared" si="41"/>
        <v>0.2330602778820321</v>
      </c>
      <c r="G79" s="31">
        <v>8</v>
      </c>
      <c r="H79" s="14">
        <f>SUM($G$2:G79)</f>
        <v>1051</v>
      </c>
      <c r="I79" s="3">
        <v>491.54514999000003</v>
      </c>
      <c r="J79" s="29">
        <f t="shared" si="23"/>
        <v>3.3890858383450526</v>
      </c>
      <c r="K79" s="3">
        <v>445.96923758000003</v>
      </c>
      <c r="L79" s="29">
        <f t="shared" si="24"/>
        <v>3.0748508604970808</v>
      </c>
      <c r="M79" s="3">
        <v>23.468254089999999</v>
      </c>
      <c r="N79" s="30">
        <f t="shared" si="20"/>
        <v>1.0759076822388848E-3</v>
      </c>
      <c r="O79" s="30">
        <f>SUM($N$2:N79)</f>
        <v>0.14124123472984695</v>
      </c>
      <c r="P79" s="14">
        <f t="shared" si="42"/>
        <v>141.24123472984695</v>
      </c>
      <c r="Q79" s="34">
        <f t="shared" si="39"/>
        <v>4.6164352502122901</v>
      </c>
      <c r="R79" s="33">
        <f t="shared" si="26"/>
        <v>0.14124123472984695</v>
      </c>
      <c r="S79" s="4">
        <v>0</v>
      </c>
      <c r="T79" s="4">
        <f t="shared" si="27"/>
        <v>0</v>
      </c>
      <c r="U79" s="9">
        <f t="shared" si="28"/>
        <v>0.11009167926767471</v>
      </c>
      <c r="V79" s="34">
        <f t="shared" si="29"/>
        <v>22.620067383824924</v>
      </c>
      <c r="W79" s="34">
        <f t="shared" si="30"/>
        <v>9.1010642795441521E-2</v>
      </c>
      <c r="X79" s="35">
        <f t="shared" si="31"/>
        <v>11.285319706634748</v>
      </c>
      <c r="Y79" s="35">
        <f t="shared" si="32"/>
        <v>12.401450227071152</v>
      </c>
      <c r="Z79" s="35">
        <f t="shared" ref="Z79:Z142" si="43">108*($W$2-W79)</f>
        <v>0</v>
      </c>
      <c r="AA79" s="35">
        <f t="shared" si="33"/>
        <v>0</v>
      </c>
      <c r="AB79" s="34">
        <f t="shared" si="34"/>
        <v>57.900494306640766</v>
      </c>
      <c r="AC79" s="35">
        <f t="shared" si="35"/>
        <v>0.62310848755647108</v>
      </c>
      <c r="AD79" s="35">
        <f t="shared" si="36"/>
        <v>0.13346084497262881</v>
      </c>
      <c r="AE79" s="35">
        <f t="shared" si="37"/>
        <v>0.24343066747090006</v>
      </c>
    </row>
    <row r="80" spans="4:31" s="14" customFormat="1" x14ac:dyDescent="0.25">
      <c r="D80" s="2">
        <v>42668.442655185187</v>
      </c>
      <c r="E80" s="29">
        <f t="shared" si="40"/>
        <v>299.4426551851866</v>
      </c>
      <c r="F80" s="29">
        <f t="shared" si="41"/>
        <v>3.6667499982286245E-2</v>
      </c>
      <c r="G80" s="31">
        <v>7</v>
      </c>
      <c r="H80" s="14">
        <f>SUM($G$2:G80)</f>
        <v>1058</v>
      </c>
      <c r="I80" s="3">
        <v>485.63144129</v>
      </c>
      <c r="J80" s="29">
        <f t="shared" si="23"/>
        <v>3.3483122361486402</v>
      </c>
      <c r="K80" s="3">
        <v>446.31051287999998</v>
      </c>
      <c r="L80" s="29">
        <f t="shared" si="24"/>
        <v>3.0772038717845085</v>
      </c>
      <c r="M80" s="3">
        <v>23.50968361</v>
      </c>
      <c r="N80" s="30">
        <f t="shared" si="20"/>
        <v>9.4128774960656331E-4</v>
      </c>
      <c r="O80" s="30">
        <f>SUM($N$2:N80)</f>
        <v>0.14218252247945351</v>
      </c>
      <c r="P80" s="14">
        <f t="shared" si="42"/>
        <v>142.1825224794535</v>
      </c>
      <c r="Q80" s="34">
        <f t="shared" si="39"/>
        <v>25.670900663020149</v>
      </c>
      <c r="R80" s="33">
        <f t="shared" si="26"/>
        <v>0.14218252247945351</v>
      </c>
      <c r="S80" s="4">
        <v>0</v>
      </c>
      <c r="T80" s="4">
        <f t="shared" si="27"/>
        <v>0</v>
      </c>
      <c r="U80" s="9">
        <f t="shared" si="28"/>
        <v>0.10915039151806816</v>
      </c>
      <c r="V80" s="34">
        <f t="shared" si="29"/>
        <v>22.699762572772499</v>
      </c>
      <c r="W80" s="34">
        <f t="shared" si="30"/>
        <v>9.1010642795441521E-2</v>
      </c>
      <c r="X80" s="35">
        <f t="shared" si="31"/>
        <v>11.285319706634748</v>
      </c>
      <c r="Y80" s="35">
        <f t="shared" si="32"/>
        <v>12.401450227071152</v>
      </c>
      <c r="Z80" s="35">
        <f t="shared" si="43"/>
        <v>0</v>
      </c>
      <c r="AA80" s="35">
        <f t="shared" si="33"/>
        <v>0</v>
      </c>
      <c r="AB80" s="34">
        <f t="shared" si="34"/>
        <v>57.820799117693198</v>
      </c>
      <c r="AC80" s="35">
        <f t="shared" si="35"/>
        <v>0.62225083082581079</v>
      </c>
      <c r="AD80" s="35">
        <f t="shared" si="36"/>
        <v>0.13346084497262881</v>
      </c>
      <c r="AE80" s="35">
        <f t="shared" si="37"/>
        <v>0.24428832420156038</v>
      </c>
    </row>
    <row r="81" spans="4:31" s="14" customFormat="1" x14ac:dyDescent="0.25">
      <c r="D81" s="2">
        <v>42668.443546400464</v>
      </c>
      <c r="E81" s="29">
        <f t="shared" si="40"/>
        <v>299.44354640046367</v>
      </c>
      <c r="F81" s="29">
        <f t="shared" si="41"/>
        <v>2.1389166649896652E-2</v>
      </c>
      <c r="G81" s="31">
        <v>9</v>
      </c>
      <c r="H81" s="14">
        <f>SUM($G$2:G81)</f>
        <v>1067</v>
      </c>
      <c r="I81" s="3">
        <v>479.47650866999999</v>
      </c>
      <c r="J81" s="29">
        <f t="shared" si="23"/>
        <v>3.3058754529175691</v>
      </c>
      <c r="K81" s="3">
        <v>446.14807180000003</v>
      </c>
      <c r="L81" s="29">
        <f t="shared" si="24"/>
        <v>3.0760838795237682</v>
      </c>
      <c r="M81" s="3">
        <v>23.471839899999999</v>
      </c>
      <c r="N81" s="30">
        <f t="shared" si="20"/>
        <v>1.2103815102496136E-3</v>
      </c>
      <c r="O81" s="30">
        <f>SUM($N$2:N81)</f>
        <v>0.14339290398970311</v>
      </c>
      <c r="P81" s="14">
        <f t="shared" si="42"/>
        <v>143.39290398970311</v>
      </c>
      <c r="Q81" s="34">
        <f t="shared" si="39"/>
        <v>56.588530542654958</v>
      </c>
      <c r="R81" s="33">
        <f t="shared" si="26"/>
        <v>0.14339290398970311</v>
      </c>
      <c r="S81" s="4">
        <v>0</v>
      </c>
      <c r="T81" s="4">
        <f t="shared" si="27"/>
        <v>0</v>
      </c>
      <c r="U81" s="9">
        <f t="shared" si="28"/>
        <v>0.10794001000781855</v>
      </c>
      <c r="V81" s="34">
        <f t="shared" si="29"/>
        <v>22.736202733384868</v>
      </c>
      <c r="W81" s="34">
        <f t="shared" si="30"/>
        <v>9.1010642795441521E-2</v>
      </c>
      <c r="X81" s="35">
        <f t="shared" si="31"/>
        <v>11.285319706634748</v>
      </c>
      <c r="Y81" s="35">
        <f t="shared" si="32"/>
        <v>12.401450227071152</v>
      </c>
      <c r="Z81" s="35">
        <f t="shared" si="43"/>
        <v>0</v>
      </c>
      <c r="AA81" s="35">
        <f t="shared" si="33"/>
        <v>0</v>
      </c>
      <c r="AB81" s="34">
        <f t="shared" si="34"/>
        <v>57.784358957080826</v>
      </c>
      <c r="AC81" s="35">
        <f t="shared" si="35"/>
        <v>0.62185867228489689</v>
      </c>
      <c r="AD81" s="35">
        <f t="shared" si="36"/>
        <v>0.13346084497262881</v>
      </c>
      <c r="AE81" s="35">
        <f t="shared" si="37"/>
        <v>0.24468048274247431</v>
      </c>
    </row>
    <row r="82" spans="4:31" s="14" customFormat="1" x14ac:dyDescent="0.25">
      <c r="D82" s="2">
        <v>42668.444310324077</v>
      </c>
      <c r="E82" s="29">
        <f t="shared" si="40"/>
        <v>299.44431032407738</v>
      </c>
      <c r="F82" s="29">
        <f t="shared" si="41"/>
        <v>1.8334166728891432E-2</v>
      </c>
      <c r="G82" s="31">
        <v>6</v>
      </c>
      <c r="H82" s="14">
        <f>SUM($G$2:G82)</f>
        <v>1073</v>
      </c>
      <c r="I82" s="3">
        <v>473.44814416000003</v>
      </c>
      <c r="J82" s="29">
        <f t="shared" si="23"/>
        <v>3.2643113264286017</v>
      </c>
      <c r="K82" s="3">
        <v>445.96476672</v>
      </c>
      <c r="L82" s="29">
        <f t="shared" si="24"/>
        <v>3.0748200349903869</v>
      </c>
      <c r="M82" s="3">
        <v>23.601499560000001</v>
      </c>
      <c r="N82" s="30">
        <f t="shared" si="20"/>
        <v>8.0656843876333417E-4</v>
      </c>
      <c r="O82" s="30">
        <f>SUM($N$2:N82)</f>
        <v>0.14419947242846645</v>
      </c>
      <c r="P82" s="14">
        <f t="shared" si="42"/>
        <v>144.19947242846646</v>
      </c>
      <c r="Q82" s="34">
        <f t="shared" si="39"/>
        <v>43.992642299490143</v>
      </c>
      <c r="R82" s="33">
        <f t="shared" si="26"/>
        <v>0.14419947242846645</v>
      </c>
      <c r="S82" s="4">
        <v>0</v>
      </c>
      <c r="T82" s="4">
        <f t="shared" si="27"/>
        <v>0</v>
      </c>
      <c r="U82" s="9">
        <f t="shared" si="28"/>
        <v>0.10713344156905522</v>
      </c>
      <c r="V82" s="34">
        <f t="shared" si="29"/>
        <v>22.853643655752943</v>
      </c>
      <c r="W82" s="34">
        <f t="shared" si="30"/>
        <v>9.1010642795441521E-2</v>
      </c>
      <c r="X82" s="35">
        <f t="shared" si="31"/>
        <v>11.285319706634748</v>
      </c>
      <c r="Y82" s="35">
        <f t="shared" si="32"/>
        <v>12.401450227071152</v>
      </c>
      <c r="Z82" s="35">
        <f t="shared" si="43"/>
        <v>0</v>
      </c>
      <c r="AA82" s="35">
        <f t="shared" si="33"/>
        <v>0</v>
      </c>
      <c r="AB82" s="34">
        <f t="shared" si="34"/>
        <v>57.666918034712751</v>
      </c>
      <c r="AC82" s="35">
        <f t="shared" si="35"/>
        <v>0.62059480681379298</v>
      </c>
      <c r="AD82" s="35">
        <f t="shared" si="36"/>
        <v>0.13346084497262881</v>
      </c>
      <c r="AE82" s="35">
        <f t="shared" si="37"/>
        <v>0.24594434821357816</v>
      </c>
    </row>
    <row r="83" spans="4:31" s="14" customFormat="1" x14ac:dyDescent="0.25">
      <c r="D83" s="2">
        <v>42668.445155231479</v>
      </c>
      <c r="E83" s="29">
        <f t="shared" si="40"/>
        <v>299.44515523147857</v>
      </c>
      <c r="F83" s="29">
        <f t="shared" si="41"/>
        <v>2.0277777628507465E-2</v>
      </c>
      <c r="G83" s="31">
        <v>7</v>
      </c>
      <c r="H83" s="14">
        <f>SUM($G$2:G83)</f>
        <v>1080</v>
      </c>
      <c r="I83" s="3">
        <v>467.83670988</v>
      </c>
      <c r="J83" s="29">
        <f t="shared" si="23"/>
        <v>3.2256218338122289</v>
      </c>
      <c r="K83" s="3">
        <v>446.22407634000001</v>
      </c>
      <c r="L83" s="29">
        <f t="shared" si="24"/>
        <v>3.0766079125859784</v>
      </c>
      <c r="M83" s="3">
        <v>23.747545240000001</v>
      </c>
      <c r="N83" s="30">
        <f t="shared" si="20"/>
        <v>9.4053363007270366E-4</v>
      </c>
      <c r="O83" s="30">
        <f>SUM($N$2:N83)</f>
        <v>0.14514000605853916</v>
      </c>
      <c r="P83" s="14">
        <f t="shared" si="42"/>
        <v>145.14000605853917</v>
      </c>
      <c r="Q83" s="34">
        <f t="shared" si="39"/>
        <v>46.382480728581257</v>
      </c>
      <c r="R83" s="33">
        <f t="shared" si="26"/>
        <v>0.14514000605853916</v>
      </c>
      <c r="S83" s="4">
        <v>0</v>
      </c>
      <c r="T83" s="4">
        <f t="shared" si="27"/>
        <v>0</v>
      </c>
      <c r="U83" s="9">
        <f t="shared" si="28"/>
        <v>0.10619290793898251</v>
      </c>
      <c r="V83" s="34">
        <f t="shared" si="29"/>
        <v>22.92471948571378</v>
      </c>
      <c r="W83" s="34">
        <f t="shared" si="30"/>
        <v>9.1010642795441521E-2</v>
      </c>
      <c r="X83" s="35">
        <f t="shared" si="31"/>
        <v>11.285319706634748</v>
      </c>
      <c r="Y83" s="35">
        <f t="shared" si="32"/>
        <v>12.401450227071152</v>
      </c>
      <c r="Z83" s="35">
        <f t="shared" si="43"/>
        <v>0</v>
      </c>
      <c r="AA83" s="35">
        <f t="shared" si="33"/>
        <v>0</v>
      </c>
      <c r="AB83" s="34">
        <f t="shared" si="34"/>
        <v>57.595842204751918</v>
      </c>
      <c r="AC83" s="35">
        <f t="shared" si="35"/>
        <v>0.61982990914859926</v>
      </c>
      <c r="AD83" s="35">
        <f t="shared" si="36"/>
        <v>0.13346084497262881</v>
      </c>
      <c r="AE83" s="35">
        <f t="shared" si="37"/>
        <v>0.24670924587877199</v>
      </c>
    </row>
    <row r="84" spans="4:31" s="14" customFormat="1" x14ac:dyDescent="0.25">
      <c r="D84" s="2">
        <v>42668.446393680555</v>
      </c>
      <c r="E84" s="29">
        <f t="shared" si="40"/>
        <v>299.44639368055505</v>
      </c>
      <c r="F84" s="29">
        <f t="shared" si="41"/>
        <v>2.97227778355591E-2</v>
      </c>
      <c r="G84" s="31">
        <v>8</v>
      </c>
      <c r="H84" s="14">
        <f>SUM($G$2:G84)</f>
        <v>1088</v>
      </c>
      <c r="I84" s="3">
        <v>461.78824337999998</v>
      </c>
      <c r="J84" s="29">
        <f t="shared" si="23"/>
        <v>3.1839191089266885</v>
      </c>
      <c r="K84" s="3">
        <v>445.90664559999999</v>
      </c>
      <c r="L84" s="29">
        <f t="shared" si="24"/>
        <v>3.0744193038170557</v>
      </c>
      <c r="M84" s="3">
        <v>23.75786209</v>
      </c>
      <c r="N84" s="30">
        <f t="shared" si="20"/>
        <v>1.0748582271323597E-3</v>
      </c>
      <c r="O84" s="30">
        <f>SUM($N$2:N84)</f>
        <v>0.14621486428567151</v>
      </c>
      <c r="P84" s="14">
        <f t="shared" si="42"/>
        <v>146.21486428567152</v>
      </c>
      <c r="Q84" s="34">
        <f t="shared" si="39"/>
        <v>36.162778360723877</v>
      </c>
      <c r="R84" s="33">
        <f t="shared" si="26"/>
        <v>0.14621486428567151</v>
      </c>
      <c r="S84" s="4">
        <v>0</v>
      </c>
      <c r="T84" s="4">
        <f t="shared" si="27"/>
        <v>0</v>
      </c>
      <c r="U84" s="9">
        <f t="shared" si="28"/>
        <v>0.10511804971185015</v>
      </c>
      <c r="V84" s="34">
        <f t="shared" si="29"/>
        <v>22.98990814470622</v>
      </c>
      <c r="W84" s="34">
        <f t="shared" si="30"/>
        <v>9.1010642795441521E-2</v>
      </c>
      <c r="X84" s="35">
        <f t="shared" si="31"/>
        <v>11.285319706634748</v>
      </c>
      <c r="Y84" s="35">
        <f t="shared" si="32"/>
        <v>12.401450227071152</v>
      </c>
      <c r="Z84" s="35">
        <f t="shared" si="43"/>
        <v>0</v>
      </c>
      <c r="AA84" s="35">
        <f t="shared" si="33"/>
        <v>0</v>
      </c>
      <c r="AB84" s="34">
        <f t="shared" si="34"/>
        <v>57.530653545759478</v>
      </c>
      <c r="AC84" s="35">
        <f t="shared" si="35"/>
        <v>0.61912836752625156</v>
      </c>
      <c r="AD84" s="35">
        <f t="shared" si="36"/>
        <v>0.13346084497262881</v>
      </c>
      <c r="AE84" s="35">
        <f t="shared" si="37"/>
        <v>0.24741078750111969</v>
      </c>
    </row>
    <row r="85" spans="4:31" s="25" customFormat="1" x14ac:dyDescent="0.25">
      <c r="D85" s="27">
        <v>42668.449947002315</v>
      </c>
      <c r="E85" s="23">
        <f t="shared" si="40"/>
        <v>299.44994700231473</v>
      </c>
      <c r="F85" s="23">
        <f t="shared" si="41"/>
        <v>8.5279722232371569E-2</v>
      </c>
      <c r="G85" s="24">
        <v>8</v>
      </c>
      <c r="H85" s="25">
        <f>SUM($G$2:G85)</f>
        <v>1096</v>
      </c>
      <c r="I85" s="28">
        <v>456.44334664000002</v>
      </c>
      <c r="J85" s="23">
        <f t="shared" si="23"/>
        <v>3.1470673286796065</v>
      </c>
      <c r="K85" s="28">
        <v>446.09293124999999</v>
      </c>
      <c r="L85" s="23">
        <f t="shared" si="24"/>
        <v>3.07570369866525</v>
      </c>
      <c r="M85" s="28">
        <v>23.788311</v>
      </c>
      <c r="N85" s="26">
        <f t="shared" si="20"/>
        <v>1.0747480080726818E-3</v>
      </c>
      <c r="O85" s="26">
        <f>SUM($N$2:N85)</f>
        <v>0.14728961229374421</v>
      </c>
      <c r="P85" s="25">
        <f t="shared" si="42"/>
        <v>147.2896122937442</v>
      </c>
      <c r="Q85" s="34">
        <f t="shared" si="39"/>
        <v>12.602620880309518</v>
      </c>
      <c r="R85" s="26">
        <f>R84</f>
        <v>0.14621486428567151</v>
      </c>
      <c r="S85" s="26">
        <f>N85</f>
        <v>1.0747480080726818E-3</v>
      </c>
      <c r="T85" s="4">
        <f t="shared" si="27"/>
        <v>1.0747480080726817</v>
      </c>
      <c r="U85" s="9">
        <f t="shared" si="28"/>
        <v>0.10511804971185015</v>
      </c>
      <c r="V85" s="34">
        <f t="shared" si="29"/>
        <v>23.259117206466197</v>
      </c>
      <c r="W85" s="34">
        <f t="shared" si="30"/>
        <v>8.9935894787368839E-2</v>
      </c>
      <c r="X85" s="35">
        <f t="shared" si="31"/>
        <v>11.152050953633736</v>
      </c>
      <c r="Y85" s="35">
        <f t="shared" si="32"/>
        <v>12.255001047949161</v>
      </c>
      <c r="Z85" s="35">
        <f t="shared" si="43"/>
        <v>0.11607278487184963</v>
      </c>
      <c r="AA85" s="35">
        <f t="shared" si="33"/>
        <v>0.11609600407266417</v>
      </c>
      <c r="AB85" s="34">
        <f t="shared" si="34"/>
        <v>57.407893663121484</v>
      </c>
      <c r="AC85" s="35">
        <f t="shared" si="35"/>
        <v>0.61780726093261751</v>
      </c>
      <c r="AD85" s="35">
        <f t="shared" si="36"/>
        <v>0.13188480097508862</v>
      </c>
      <c r="AE85" s="35">
        <f t="shared" si="37"/>
        <v>0.25030793809229374</v>
      </c>
    </row>
    <row r="86" spans="4:31" x14ac:dyDescent="0.25">
      <c r="D86" s="2">
        <v>42668.451243321761</v>
      </c>
      <c r="E86" s="29">
        <f t="shared" si="40"/>
        <v>299.45124332176056</v>
      </c>
      <c r="F86" s="29">
        <f t="shared" si="41"/>
        <v>3.1111666699871421E-2</v>
      </c>
      <c r="G86" s="7">
        <v>7</v>
      </c>
      <c r="H86" s="14">
        <f>SUM($G$2:G86)</f>
        <v>1103</v>
      </c>
      <c r="I86" s="3">
        <v>450.80957682000002</v>
      </c>
      <c r="J86" s="29">
        <f t="shared" si="23"/>
        <v>3.1082238378754634</v>
      </c>
      <c r="K86" s="3">
        <v>446.30455174000002</v>
      </c>
      <c r="L86" s="29">
        <f t="shared" si="24"/>
        <v>3.0771627711548826</v>
      </c>
      <c r="M86" s="3">
        <v>23.557662959999998</v>
      </c>
      <c r="N86" s="30">
        <f t="shared" ref="N86:N157" si="44">(101325*(G86/1000000))/($B$1*(M86+273.15))</f>
        <v>9.4113553791799905E-4</v>
      </c>
      <c r="O86" s="30">
        <f>SUM($N$2:N86)</f>
        <v>0.14823074783166221</v>
      </c>
      <c r="P86" s="14">
        <f t="shared" ref="P86:P99" si="45">O86*1000</f>
        <v>148.2307478316622</v>
      </c>
      <c r="Q86" s="34">
        <f t="shared" si="39"/>
        <v>30.250244932133082</v>
      </c>
      <c r="R86" s="26">
        <f t="shared" ref="R86:R132" si="46">R85</f>
        <v>0.14621486428567151</v>
      </c>
      <c r="S86" s="9">
        <f>S85+N86</f>
        <v>2.015883545990681E-3</v>
      </c>
      <c r="T86" s="4">
        <f t="shared" si="27"/>
        <v>2.0158835459906812</v>
      </c>
      <c r="U86" s="9">
        <f t="shared" si="28"/>
        <v>0.10511804971185015</v>
      </c>
      <c r="V86" s="34">
        <f t="shared" si="29"/>
        <v>23.549786525166034</v>
      </c>
      <c r="W86" s="34">
        <f t="shared" si="30"/>
        <v>8.8994759249450842E-2</v>
      </c>
      <c r="X86" s="35">
        <f t="shared" si="31"/>
        <v>11.035350146931904</v>
      </c>
      <c r="Y86" s="35">
        <f t="shared" si="32"/>
        <v>12.126758403221872</v>
      </c>
      <c r="Z86" s="35">
        <f t="shared" si="43"/>
        <v>0.21771542296699337</v>
      </c>
      <c r="AA86" s="35">
        <f t="shared" si="33"/>
        <v>0.21775897476194575</v>
      </c>
      <c r="AB86" s="34">
        <f t="shared" si="34"/>
        <v>57.245466989148937</v>
      </c>
      <c r="AC86" s="35">
        <f t="shared" si="35"/>
        <v>0.61605927172510133</v>
      </c>
      <c r="AD86" s="35">
        <f t="shared" si="36"/>
        <v>0.13050469047079716</v>
      </c>
      <c r="AE86" s="35">
        <f t="shared" si="37"/>
        <v>0.25343603780410145</v>
      </c>
    </row>
    <row r="87" spans="4:31" s="14" customFormat="1" x14ac:dyDescent="0.25">
      <c r="D87" s="2">
        <v>42668.453546608798</v>
      </c>
      <c r="E87" s="29">
        <f t="shared" si="40"/>
        <v>299.45354660879821</v>
      </c>
      <c r="F87" s="29">
        <f t="shared" si="41"/>
        <v>5.5278888903558254E-2</v>
      </c>
      <c r="G87" s="31">
        <v>7</v>
      </c>
      <c r="H87" s="14">
        <f>SUM($G$2:G87)</f>
        <v>1110</v>
      </c>
      <c r="I87" s="3">
        <v>445.53764288000002</v>
      </c>
      <c r="J87" s="29">
        <f t="shared" si="23"/>
        <v>3.0718751186233089</v>
      </c>
      <c r="K87" s="3">
        <v>446.46475738999999</v>
      </c>
      <c r="L87" s="29">
        <f t="shared" si="24"/>
        <v>3.0782673506622764</v>
      </c>
      <c r="M87" s="3">
        <v>23.43587303</v>
      </c>
      <c r="N87" s="30">
        <f t="shared" si="44"/>
        <v>9.4152200552049343E-4</v>
      </c>
      <c r="O87" s="30">
        <f>SUM($N$2:N87)</f>
        <v>0.14917226983718271</v>
      </c>
      <c r="P87" s="14">
        <f t="shared" si="45"/>
        <v>149.17226983718271</v>
      </c>
      <c r="Q87" s="34">
        <f t="shared" si="39"/>
        <v>17.03221653320692</v>
      </c>
      <c r="R87" s="26">
        <f t="shared" si="46"/>
        <v>0.14621486428567151</v>
      </c>
      <c r="S87" s="9">
        <f t="shared" ref="S87:S132" si="47">S86+N87</f>
        <v>2.9574055515111746E-3</v>
      </c>
      <c r="T87" s="4">
        <f t="shared" si="27"/>
        <v>2.9574055515111746</v>
      </c>
      <c r="U87" s="9">
        <f t="shared" si="28"/>
        <v>0.10511804971185015</v>
      </c>
      <c r="V87" s="34">
        <f t="shared" si="29"/>
        <v>23.828445176900246</v>
      </c>
      <c r="W87" s="34">
        <f t="shared" si="30"/>
        <v>8.8053237243930341E-2</v>
      </c>
      <c r="X87" s="35">
        <f t="shared" si="31"/>
        <v>10.918601418247363</v>
      </c>
      <c r="Y87" s="35">
        <f t="shared" si="32"/>
        <v>11.998463096975124</v>
      </c>
      <c r="Z87" s="35">
        <f t="shared" si="43"/>
        <v>0.31939979956320746</v>
      </c>
      <c r="AA87" s="35">
        <f t="shared" si="33"/>
        <v>0.31946369230166777</v>
      </c>
      <c r="AB87" s="34">
        <f t="shared" si="34"/>
        <v>57.095103643661481</v>
      </c>
      <c r="AC87" s="35">
        <f t="shared" si="35"/>
        <v>0.61444110459349754</v>
      </c>
      <c r="AD87" s="35">
        <f t="shared" si="36"/>
        <v>0.12912401323836054</v>
      </c>
      <c r="AE87" s="35">
        <f t="shared" si="37"/>
        <v>0.25643488216814198</v>
      </c>
    </row>
    <row r="88" spans="4:31" s="14" customFormat="1" x14ac:dyDescent="0.25">
      <c r="D88" s="2">
        <v>42668.457574456021</v>
      </c>
      <c r="E88" s="29">
        <f t="shared" si="40"/>
        <v>299.45757445602067</v>
      </c>
      <c r="F88" s="29">
        <f t="shared" si="41"/>
        <v>9.6668333339039236E-2</v>
      </c>
      <c r="G88" s="31">
        <v>7</v>
      </c>
      <c r="H88" s="14">
        <f>SUM($G$2:G88)</f>
        <v>1117</v>
      </c>
      <c r="I88" s="3">
        <v>440.06245545000002</v>
      </c>
      <c r="J88" s="29">
        <f t="shared" si="23"/>
        <v>3.034125015338442</v>
      </c>
      <c r="K88" s="3">
        <v>446.32616087000002</v>
      </c>
      <c r="L88" s="29">
        <f t="shared" si="24"/>
        <v>3.0773117609200411</v>
      </c>
      <c r="M88" s="3">
        <v>23.559076309999998</v>
      </c>
      <c r="N88" s="30">
        <f t="shared" si="44"/>
        <v>9.4113105489399094E-4</v>
      </c>
      <c r="O88" s="30">
        <f>SUM($N$2:N88)</f>
        <v>0.1501134008920767</v>
      </c>
      <c r="P88" s="14">
        <f t="shared" si="45"/>
        <v>150.1134008920767</v>
      </c>
      <c r="Q88" s="34">
        <f t="shared" si="39"/>
        <v>9.735670641938313</v>
      </c>
      <c r="R88" s="26">
        <f t="shared" si="46"/>
        <v>0.14621486428567151</v>
      </c>
      <c r="S88" s="9">
        <f t="shared" si="47"/>
        <v>3.8985366064051654E-3</v>
      </c>
      <c r="T88" s="4">
        <f t="shared" si="27"/>
        <v>3.8985366064051656</v>
      </c>
      <c r="U88" s="9">
        <f t="shared" si="28"/>
        <v>0.10511804971185015</v>
      </c>
      <c r="V88" s="34">
        <f t="shared" si="29"/>
        <v>24.124914920895097</v>
      </c>
      <c r="W88" s="34">
        <f t="shared" si="30"/>
        <v>8.7112106189036351E-2</v>
      </c>
      <c r="X88" s="35">
        <f t="shared" si="31"/>
        <v>10.801901167440507</v>
      </c>
      <c r="Y88" s="35">
        <f t="shared" si="32"/>
        <v>11.870221063121436</v>
      </c>
      <c r="Z88" s="35">
        <f t="shared" si="43"/>
        <v>0.42104195349175838</v>
      </c>
      <c r="AA88" s="35">
        <f t="shared" si="33"/>
        <v>0.42112617872750385</v>
      </c>
      <c r="AB88" s="34">
        <f t="shared" si="34"/>
        <v>56.926875933520321</v>
      </c>
      <c r="AC88" s="35">
        <f t="shared" si="35"/>
        <v>0.61263068630110784</v>
      </c>
      <c r="AD88" s="35">
        <f t="shared" si="36"/>
        <v>0.1277439093081153</v>
      </c>
      <c r="AE88" s="35">
        <f t="shared" si="37"/>
        <v>0.25962540439077691</v>
      </c>
    </row>
    <row r="89" spans="4:31" s="14" customFormat="1" x14ac:dyDescent="0.25">
      <c r="D89" s="2">
        <v>42668.462516701387</v>
      </c>
      <c r="E89" s="29">
        <f t="shared" si="40"/>
        <v>299.46251670138736</v>
      </c>
      <c r="F89" s="29">
        <f t="shared" si="41"/>
        <v>0.11861388880060986</v>
      </c>
      <c r="G89" s="31">
        <v>7</v>
      </c>
      <c r="H89" s="14">
        <f>SUM($G$2:G89)</f>
        <v>1124</v>
      </c>
      <c r="I89" s="3">
        <v>434.21500887000002</v>
      </c>
      <c r="J89" s="29">
        <f t="shared" si="23"/>
        <v>2.9938082745565211</v>
      </c>
      <c r="K89" s="3">
        <v>445.95060900999999</v>
      </c>
      <c r="L89" s="29">
        <f t="shared" si="24"/>
        <v>3.0747224209777873</v>
      </c>
      <c r="M89" s="3">
        <v>23.696285249999999</v>
      </c>
      <c r="N89" s="30">
        <f t="shared" si="44"/>
        <v>9.406960432369162E-4</v>
      </c>
      <c r="O89" s="30">
        <f>SUM($N$2:N89)</f>
        <v>0.1510540969353136</v>
      </c>
      <c r="P89" s="14">
        <f t="shared" si="45"/>
        <v>151.05409693531359</v>
      </c>
      <c r="Q89" s="34">
        <f t="shared" si="39"/>
        <v>7.9307411024878185</v>
      </c>
      <c r="R89" s="26">
        <f t="shared" si="46"/>
        <v>0.14621486428567151</v>
      </c>
      <c r="S89" s="9">
        <f t="shared" si="47"/>
        <v>4.8392326496420821E-3</v>
      </c>
      <c r="T89" s="4">
        <f t="shared" si="27"/>
        <v>4.8392326496420823</v>
      </c>
      <c r="U89" s="9">
        <f t="shared" si="28"/>
        <v>0.10511804971185015</v>
      </c>
      <c r="V89" s="34">
        <f t="shared" si="29"/>
        <v>24.449798097121775</v>
      </c>
      <c r="W89" s="34">
        <f t="shared" si="30"/>
        <v>8.6171410145799432E-2</v>
      </c>
      <c r="X89" s="35">
        <f t="shared" si="31"/>
        <v>10.68525485807913</v>
      </c>
      <c r="Y89" s="35">
        <f t="shared" si="32"/>
        <v>11.742038305581461</v>
      </c>
      <c r="Z89" s="35">
        <f t="shared" si="43"/>
        <v>0.52263712616134561</v>
      </c>
      <c r="AA89" s="35">
        <f t="shared" si="33"/>
        <v>0.52274167449624487</v>
      </c>
      <c r="AB89" s="34">
        <f t="shared" si="34"/>
        <v>56.730175514833618</v>
      </c>
      <c r="AC89" s="35">
        <f t="shared" si="35"/>
        <v>0.61051385289826177</v>
      </c>
      <c r="AD89" s="35">
        <f t="shared" si="36"/>
        <v>0.12636444329253085</v>
      </c>
      <c r="AE89" s="35">
        <f t="shared" si="37"/>
        <v>0.26312170380920746</v>
      </c>
    </row>
    <row r="90" spans="4:31" s="14" customFormat="1" x14ac:dyDescent="0.25">
      <c r="D90" s="2">
        <v>42668.466521400464</v>
      </c>
      <c r="E90" s="29">
        <f t="shared" si="40"/>
        <v>299.46652140046353</v>
      </c>
      <c r="F90" s="29">
        <f t="shared" si="41"/>
        <v>9.6112777828238904E-2</v>
      </c>
      <c r="G90" s="31">
        <v>7</v>
      </c>
      <c r="H90" s="14">
        <f>SUM($G$2:G90)</f>
        <v>1131</v>
      </c>
      <c r="I90" s="3">
        <v>428.92892909</v>
      </c>
      <c r="J90" s="29">
        <f t="shared" si="23"/>
        <v>2.9573620231325681</v>
      </c>
      <c r="K90" s="3">
        <v>446.03779070000002</v>
      </c>
      <c r="L90" s="29">
        <f t="shared" si="24"/>
        <v>3.0753235178067322</v>
      </c>
      <c r="M90" s="3">
        <v>23.81673241</v>
      </c>
      <c r="N90" s="30">
        <f t="shared" si="44"/>
        <v>9.4031450498880472E-4</v>
      </c>
      <c r="O90" s="30">
        <f>SUM($N$2:N90)</f>
        <v>0.1519944114403024</v>
      </c>
      <c r="P90" s="14">
        <f t="shared" si="45"/>
        <v>151.9944114403024</v>
      </c>
      <c r="Q90" s="34">
        <f t="shared" si="39"/>
        <v>9.7834494667214873</v>
      </c>
      <c r="R90" s="26">
        <f t="shared" si="46"/>
        <v>0.14621486428567151</v>
      </c>
      <c r="S90" s="9">
        <f t="shared" si="47"/>
        <v>5.7795471546308866E-3</v>
      </c>
      <c r="T90" s="4">
        <f t="shared" si="27"/>
        <v>5.7795471546308868</v>
      </c>
      <c r="U90" s="9">
        <f t="shared" si="28"/>
        <v>0.10511804971185015</v>
      </c>
      <c r="V90" s="34">
        <f t="shared" si="29"/>
        <v>24.751115109290847</v>
      </c>
      <c r="W90" s="34">
        <f t="shared" si="30"/>
        <v>8.5231095640810633E-2</v>
      </c>
      <c r="X90" s="35">
        <f t="shared" si="31"/>
        <v>10.568655859460518</v>
      </c>
      <c r="Y90" s="35">
        <f t="shared" si="32"/>
        <v>11.613907537868702</v>
      </c>
      <c r="Z90" s="35">
        <f t="shared" si="43"/>
        <v>0.62419109270013584</v>
      </c>
      <c r="AA90" s="35">
        <f t="shared" si="33"/>
        <v>0.62431595589131406</v>
      </c>
      <c r="AB90" s="34">
        <f t="shared" si="34"/>
        <v>56.556989270377301</v>
      </c>
      <c r="AC90" s="35">
        <f t="shared" si="35"/>
        <v>0.6086500722839332</v>
      </c>
      <c r="AD90" s="35">
        <f t="shared" si="36"/>
        <v>0.1249855367765326</v>
      </c>
      <c r="AE90" s="35">
        <f t="shared" si="37"/>
        <v>0.26636439093953423</v>
      </c>
    </row>
    <row r="91" spans="4:31" s="14" customFormat="1" x14ac:dyDescent="0.25">
      <c r="D91" s="2">
        <v>42668.470039976855</v>
      </c>
      <c r="E91" s="29">
        <f t="shared" si="40"/>
        <v>299.47003997685533</v>
      </c>
      <c r="F91" s="29">
        <f t="shared" si="41"/>
        <v>8.4445833403151482E-2</v>
      </c>
      <c r="G91" s="31">
        <v>7</v>
      </c>
      <c r="H91" s="14">
        <f>SUM($G$2:G91)</f>
        <v>1138</v>
      </c>
      <c r="I91" s="3">
        <v>423.70836691</v>
      </c>
      <c r="J91" s="29">
        <f t="shared" si="23"/>
        <v>2.9213674998363914</v>
      </c>
      <c r="K91" s="3">
        <v>446.16595522</v>
      </c>
      <c r="L91" s="29">
        <f t="shared" si="24"/>
        <v>3.0762071814126473</v>
      </c>
      <c r="M91" s="3">
        <v>23.303497310000001</v>
      </c>
      <c r="N91" s="30">
        <f t="shared" si="44"/>
        <v>9.4194242442095333E-4</v>
      </c>
      <c r="O91" s="30">
        <f>SUM($N$2:N91)</f>
        <v>0.15293635386472335</v>
      </c>
      <c r="P91" s="14">
        <f t="shared" si="45"/>
        <v>152.93635386472334</v>
      </c>
      <c r="Q91" s="34">
        <f t="shared" si="39"/>
        <v>11.154397872113373</v>
      </c>
      <c r="R91" s="26">
        <f t="shared" si="46"/>
        <v>0.14621486428567151</v>
      </c>
      <c r="S91" s="9">
        <f t="shared" si="47"/>
        <v>6.7214895790518401E-3</v>
      </c>
      <c r="T91" s="4">
        <f t="shared" si="27"/>
        <v>6.7214895790518403</v>
      </c>
      <c r="U91" s="9">
        <f t="shared" si="28"/>
        <v>0.10511804971185015</v>
      </c>
      <c r="V91" s="34">
        <f t="shared" si="29"/>
        <v>25.056076600598466</v>
      </c>
      <c r="W91" s="34">
        <f t="shared" si="30"/>
        <v>8.4289153216389676E-2</v>
      </c>
      <c r="X91" s="35">
        <f t="shared" si="31"/>
        <v>10.451854998832319</v>
      </c>
      <c r="Y91" s="35">
        <f t="shared" si="32"/>
        <v>11.485554943771779</v>
      </c>
      <c r="Z91" s="35">
        <f t="shared" si="43"/>
        <v>0.72592087453759935</v>
      </c>
      <c r="AA91" s="35">
        <f t="shared" si="33"/>
        <v>0.72606608775515036</v>
      </c>
      <c r="AB91" s="34">
        <f t="shared" si="34"/>
        <v>56.380380373166609</v>
      </c>
      <c r="AC91" s="35">
        <f t="shared" si="35"/>
        <v>0.60674945806383407</v>
      </c>
      <c r="AD91" s="35">
        <f t="shared" si="36"/>
        <v>0.12360424302870858</v>
      </c>
      <c r="AE91" s="35">
        <f t="shared" si="37"/>
        <v>0.26964629890745745</v>
      </c>
    </row>
    <row r="92" spans="4:31" s="14" customFormat="1" x14ac:dyDescent="0.25">
      <c r="D92" s="2">
        <v>42668.473940532407</v>
      </c>
      <c r="E92" s="29">
        <f t="shared" si="40"/>
        <v>299.47394053240714</v>
      </c>
      <c r="F92" s="29">
        <f t="shared" si="41"/>
        <v>9.3613333243411034E-2</v>
      </c>
      <c r="G92" s="31">
        <v>7</v>
      </c>
      <c r="H92" s="14">
        <f>SUM($G$2:G92)</f>
        <v>1145</v>
      </c>
      <c r="I92" s="3">
        <v>418.38282765000002</v>
      </c>
      <c r="J92" s="29">
        <f t="shared" si="23"/>
        <v>2.8846491847681142</v>
      </c>
      <c r="K92" s="3">
        <v>446.11901124000002</v>
      </c>
      <c r="L92" s="29">
        <f t="shared" si="24"/>
        <v>3.0758835139371024</v>
      </c>
      <c r="M92" s="3">
        <v>23.136096949999999</v>
      </c>
      <c r="N92" s="30">
        <f t="shared" si="44"/>
        <v>9.4247461780623369E-4</v>
      </c>
      <c r="O92" s="30">
        <f>SUM($N$2:N92)</f>
        <v>0.15387882848252957</v>
      </c>
      <c r="P92" s="14">
        <f t="shared" si="45"/>
        <v>153.87882848252957</v>
      </c>
      <c r="Q92" s="34">
        <f t="shared" si="39"/>
        <v>10.067739125960134</v>
      </c>
      <c r="R92" s="26">
        <f t="shared" si="46"/>
        <v>0.14621486428567151</v>
      </c>
      <c r="S92" s="9">
        <f t="shared" si="47"/>
        <v>7.6639641968580738E-3</v>
      </c>
      <c r="T92" s="4">
        <f t="shared" si="27"/>
        <v>7.6639641968580738</v>
      </c>
      <c r="U92" s="9">
        <f t="shared" si="28"/>
        <v>0.10511804971185015</v>
      </c>
      <c r="V92" s="34">
        <f t="shared" si="29"/>
        <v>25.375012060706979</v>
      </c>
      <c r="W92" s="34">
        <f t="shared" si="30"/>
        <v>8.334667859858344E-2</v>
      </c>
      <c r="X92" s="35">
        <f t="shared" si="31"/>
        <v>10.334988146224347</v>
      </c>
      <c r="Y92" s="35">
        <f t="shared" si="32"/>
        <v>11.357129831015765</v>
      </c>
      <c r="Z92" s="35">
        <f t="shared" si="43"/>
        <v>0.82770813326067272</v>
      </c>
      <c r="AA92" s="35">
        <f t="shared" si="33"/>
        <v>0.82787370800227311</v>
      </c>
      <c r="AB92" s="34">
        <f t="shared" si="34"/>
        <v>56.189870025814102</v>
      </c>
      <c r="AC92" s="35">
        <f t="shared" si="35"/>
        <v>0.60469924043056134</v>
      </c>
      <c r="AD92" s="35">
        <f t="shared" si="36"/>
        <v>0.12222216885590671</v>
      </c>
      <c r="AE92" s="35">
        <f t="shared" si="37"/>
        <v>0.27307859071353191</v>
      </c>
    </row>
    <row r="93" spans="4:31" s="14" customFormat="1" x14ac:dyDescent="0.25">
      <c r="D93" s="2">
        <v>42668.476556319445</v>
      </c>
      <c r="E93" s="29">
        <f t="shared" si="40"/>
        <v>299.47655631944508</v>
      </c>
      <c r="F93" s="29">
        <f t="shared" si="41"/>
        <v>6.2778888910543174E-2</v>
      </c>
      <c r="G93" s="31">
        <v>6</v>
      </c>
      <c r="H93" s="14">
        <f>SUM($G$2:G93)</f>
        <v>1151</v>
      </c>
      <c r="I93" s="3">
        <v>413.38785451000001</v>
      </c>
      <c r="J93" s="29">
        <f t="shared" si="23"/>
        <v>2.8502100437613676</v>
      </c>
      <c r="K93" s="3">
        <v>446.11901124000002</v>
      </c>
      <c r="L93" s="29">
        <f t="shared" si="24"/>
        <v>3.0758835139371024</v>
      </c>
      <c r="M93" s="3">
        <v>23.66203308</v>
      </c>
      <c r="N93" s="30">
        <f t="shared" si="44"/>
        <v>8.0640394264701223E-4</v>
      </c>
      <c r="O93" s="30">
        <f>SUM($N$2:N93)</f>
        <v>0.15468523242517657</v>
      </c>
      <c r="P93" s="14">
        <f t="shared" si="45"/>
        <v>154.68523242517657</v>
      </c>
      <c r="Q93" s="34">
        <f t="shared" si="39"/>
        <v>12.845145185606871</v>
      </c>
      <c r="R93" s="26">
        <f t="shared" si="46"/>
        <v>0.14621486428567151</v>
      </c>
      <c r="S93" s="9">
        <f t="shared" si="47"/>
        <v>8.4703681395050853E-3</v>
      </c>
      <c r="T93" s="4">
        <f t="shared" si="27"/>
        <v>8.4703681395050854</v>
      </c>
      <c r="U93" s="9">
        <f t="shared" si="28"/>
        <v>0.10511804971185015</v>
      </c>
      <c r="V93" s="34">
        <f t="shared" si="29"/>
        <v>25.681618803715057</v>
      </c>
      <c r="W93" s="34">
        <f t="shared" si="30"/>
        <v>8.2540274655936441E-2</v>
      </c>
      <c r="X93" s="35">
        <f t="shared" si="31"/>
        <v>10.234994057336118</v>
      </c>
      <c r="Y93" s="35">
        <f t="shared" si="32"/>
        <v>11.247246216852878</v>
      </c>
      <c r="Z93" s="35">
        <f t="shared" si="43"/>
        <v>0.91479975906654865</v>
      </c>
      <c r="AA93" s="35">
        <f t="shared" si="33"/>
        <v>0.91498275561767217</v>
      </c>
      <c r="AB93" s="34">
        <f t="shared" si="34"/>
        <v>55.993146896968916</v>
      </c>
      <c r="AC93" s="35">
        <f t="shared" si="35"/>
        <v>0.6025821626275133</v>
      </c>
      <c r="AD93" s="35">
        <f t="shared" si="36"/>
        <v>0.12103963296483708</v>
      </c>
      <c r="AE93" s="35">
        <f t="shared" si="37"/>
        <v>0.27637820440764965</v>
      </c>
    </row>
    <row r="94" spans="4:31" s="14" customFormat="1" x14ac:dyDescent="0.25">
      <c r="D94" s="2">
        <v>42668.478003113429</v>
      </c>
      <c r="E94" s="29">
        <f t="shared" si="40"/>
        <v>299.47800311342871</v>
      </c>
      <c r="F94" s="29">
        <f t="shared" si="41"/>
        <v>3.4723055607173592E-2</v>
      </c>
      <c r="G94" s="31">
        <v>6</v>
      </c>
      <c r="H94" s="14">
        <f>SUM($G$2:G94)</f>
        <v>1157</v>
      </c>
      <c r="I94" s="3">
        <v>408.70185644999998</v>
      </c>
      <c r="J94" s="29">
        <f t="shared" si="23"/>
        <v>2.817901211777202</v>
      </c>
      <c r="K94" s="3">
        <v>445.86938846999999</v>
      </c>
      <c r="L94" s="29">
        <f t="shared" si="24"/>
        <v>3.0741624248474171</v>
      </c>
      <c r="M94" s="3">
        <v>23.539123539999999</v>
      </c>
      <c r="N94" s="30">
        <f t="shared" si="44"/>
        <v>8.0673801198013204E-4</v>
      </c>
      <c r="O94" s="30">
        <f>SUM($N$2:N94)</f>
        <v>0.15549197043715671</v>
      </c>
      <c r="P94" s="14">
        <f t="shared" si="45"/>
        <v>155.49197043715671</v>
      </c>
      <c r="Q94" s="34">
        <f t="shared" si="39"/>
        <v>23.233497106558342</v>
      </c>
      <c r="R94" s="26">
        <f t="shared" si="46"/>
        <v>0.14621486428567151</v>
      </c>
      <c r="S94" s="9">
        <f t="shared" si="47"/>
        <v>9.277106151485217E-3</v>
      </c>
      <c r="T94" s="4">
        <f t="shared" si="27"/>
        <v>9.2771061514852171</v>
      </c>
      <c r="U94" s="9">
        <f t="shared" si="28"/>
        <v>0.10511804971185015</v>
      </c>
      <c r="V94" s="34">
        <f t="shared" si="29"/>
        <v>25.9760730959886</v>
      </c>
      <c r="W94" s="34">
        <f t="shared" si="30"/>
        <v>8.17335366439563E-2</v>
      </c>
      <c r="X94" s="35">
        <f t="shared" si="31"/>
        <v>10.134958543850582</v>
      </c>
      <c r="Y94" s="35">
        <f t="shared" si="32"/>
        <v>11.137317081154485</v>
      </c>
      <c r="Z94" s="35">
        <f t="shared" si="43"/>
        <v>1.0019274643604037</v>
      </c>
      <c r="AA94" s="35">
        <f t="shared" si="33"/>
        <v>1.0021278899383914</v>
      </c>
      <c r="AB94" s="34">
        <f t="shared" si="34"/>
        <v>55.808621740393768</v>
      </c>
      <c r="AC94" s="35">
        <f t="shared" si="35"/>
        <v>0.60059635589811422</v>
      </c>
      <c r="AD94" s="35">
        <f t="shared" si="36"/>
        <v>0.1198566071840786</v>
      </c>
      <c r="AE94" s="35">
        <f t="shared" si="37"/>
        <v>0.27954703691780725</v>
      </c>
    </row>
    <row r="95" spans="4:31" s="14" customFormat="1" x14ac:dyDescent="0.25">
      <c r="D95" s="2">
        <v>42669.494124849538</v>
      </c>
      <c r="E95" s="29">
        <f t="shared" si="40"/>
        <v>300.49412484953791</v>
      </c>
      <c r="F95" s="29">
        <f t="shared" si="41"/>
        <v>24.386921666620765</v>
      </c>
      <c r="G95" s="31">
        <v>10</v>
      </c>
      <c r="H95" s="14">
        <f>SUM($G$2:G95)</f>
        <v>1167</v>
      </c>
      <c r="I95">
        <v>442.09677198999998</v>
      </c>
      <c r="J95" s="29">
        <f t="shared" si="23"/>
        <v>3.0481511396457721</v>
      </c>
      <c r="K95">
        <v>442.93609973999997</v>
      </c>
      <c r="L95" s="29">
        <f t="shared" si="24"/>
        <v>3.0539381030433623</v>
      </c>
      <c r="M95">
        <v>23.45240974</v>
      </c>
      <c r="N95" s="30">
        <f t="shared" si="44"/>
        <v>1.3449564458506401E-3</v>
      </c>
      <c r="O95" s="30">
        <f>SUM($N$2:N95)</f>
        <v>0.15683692688300735</v>
      </c>
      <c r="P95" s="14">
        <f t="shared" si="45"/>
        <v>156.83692688300735</v>
      </c>
      <c r="Q95" s="34">
        <f t="shared" si="39"/>
        <v>5.515072645234799E-2</v>
      </c>
      <c r="R95" s="26">
        <f t="shared" si="46"/>
        <v>0.14621486428567151</v>
      </c>
      <c r="S95" s="9">
        <f t="shared" si="47"/>
        <v>1.0622062597335858E-2</v>
      </c>
      <c r="T95" s="4">
        <f t="shared" si="27"/>
        <v>10.622062597335857</v>
      </c>
      <c r="U95" s="9">
        <f t="shared" si="28"/>
        <v>0.10511804971185015</v>
      </c>
      <c r="V95" s="34">
        <f t="shared" si="29"/>
        <v>24.013903675034253</v>
      </c>
      <c r="W95" s="34">
        <f t="shared" si="30"/>
        <v>8.0388580198105658E-2</v>
      </c>
      <c r="X95" s="35">
        <f t="shared" si="31"/>
        <v>9.9681839445651015</v>
      </c>
      <c r="Y95" s="35">
        <f t="shared" si="32"/>
        <v>10.95404829073088</v>
      </c>
      <c r="Z95" s="35">
        <f t="shared" si="43"/>
        <v>1.1471827605122731</v>
      </c>
      <c r="AA95" s="35">
        <f t="shared" si="33"/>
        <v>1.1474122429608653</v>
      </c>
      <c r="AB95" s="34">
        <f t="shared" si="34"/>
        <v>57.954059951771711</v>
      </c>
      <c r="AC95" s="35">
        <f t="shared" si="35"/>
        <v>0.62368494564240318</v>
      </c>
      <c r="AD95" s="35">
        <f t="shared" si="36"/>
        <v>0.1178843211063057</v>
      </c>
      <c r="AE95" s="35">
        <f t="shared" si="37"/>
        <v>0.25843073325129107</v>
      </c>
    </row>
    <row r="96" spans="4:31" s="14" customFormat="1" x14ac:dyDescent="0.25">
      <c r="D96" s="2">
        <v>42669.546626446761</v>
      </c>
      <c r="E96" s="29">
        <f t="shared" si="40"/>
        <v>300.54662644676137</v>
      </c>
      <c r="F96" s="29">
        <f t="shared" si="41"/>
        <v>1.2600383333628997</v>
      </c>
      <c r="G96" s="31">
        <v>8</v>
      </c>
      <c r="H96" s="14">
        <f>SUM($G$2:G96)</f>
        <v>1175</v>
      </c>
      <c r="I96">
        <v>440.91473406</v>
      </c>
      <c r="J96" s="29">
        <f t="shared" si="23"/>
        <v>3.0400012718075256</v>
      </c>
      <c r="K96">
        <v>441.69831679999999</v>
      </c>
      <c r="L96" s="29">
        <f t="shared" si="24"/>
        <v>3.045403886739968</v>
      </c>
      <c r="M96" s="3">
        <v>23.203565600000001</v>
      </c>
      <c r="N96" s="30">
        <f t="shared" si="44"/>
        <v>1.0768686302848943E-3</v>
      </c>
      <c r="O96" s="30">
        <f>SUM($N$2:N96)</f>
        <v>0.15791379551329224</v>
      </c>
      <c r="P96" s="14">
        <f t="shared" si="45"/>
        <v>157.91379551329223</v>
      </c>
      <c r="Q96" s="34">
        <f t="shared" si="39"/>
        <v>0.85463164236508082</v>
      </c>
      <c r="R96" s="26">
        <f t="shared" si="46"/>
        <v>0.14621486428567151</v>
      </c>
      <c r="S96" s="9">
        <f t="shared" si="47"/>
        <v>1.1698931227620751E-2</v>
      </c>
      <c r="T96" s="4">
        <f t="shared" si="27"/>
        <v>11.698931227620751</v>
      </c>
      <c r="U96" s="9">
        <f t="shared" si="28"/>
        <v>0.10511804971185015</v>
      </c>
      <c r="V96" s="34">
        <f t="shared" si="29"/>
        <v>24.078281984032639</v>
      </c>
      <c r="W96" s="34">
        <f t="shared" si="30"/>
        <v>7.931171156782077E-2</v>
      </c>
      <c r="X96" s="35">
        <f t="shared" si="31"/>
        <v>9.8346522344097753</v>
      </c>
      <c r="Y96" s="35">
        <f t="shared" si="32"/>
        <v>10.807310147703049</v>
      </c>
      <c r="Z96" s="35">
        <f t="shared" si="43"/>
        <v>1.263484572583041</v>
      </c>
      <c r="AA96" s="35">
        <f t="shared" si="33"/>
        <v>1.2637373200470503</v>
      </c>
      <c r="AB96" s="34">
        <f t="shared" si="34"/>
        <v>58.036419785801158</v>
      </c>
      <c r="AC96" s="35">
        <f t="shared" si="35"/>
        <v>0.62457127851800365</v>
      </c>
      <c r="AD96" s="35">
        <f t="shared" si="36"/>
        <v>0.11630516736221704</v>
      </c>
      <c r="AE96" s="35">
        <f t="shared" si="37"/>
        <v>0.25912355411977933</v>
      </c>
    </row>
    <row r="97" spans="4:31" s="14" customFormat="1" x14ac:dyDescent="0.25">
      <c r="D97" s="2">
        <v>42669.611871469904</v>
      </c>
      <c r="E97" s="29">
        <f t="shared" si="40"/>
        <v>300.61187146990414</v>
      </c>
      <c r="F97" s="29">
        <f t="shared" si="41"/>
        <v>1.5658805554267019</v>
      </c>
      <c r="G97" s="31">
        <v>9</v>
      </c>
      <c r="H97" s="14">
        <f>SUM($G$2:G97)</f>
        <v>1184</v>
      </c>
      <c r="I97">
        <v>439.85657132</v>
      </c>
      <c r="J97" s="29">
        <f t="shared" si="23"/>
        <v>3.0327054936742832</v>
      </c>
      <c r="K97">
        <v>440.68897872999997</v>
      </c>
      <c r="L97" s="29">
        <f t="shared" si="24"/>
        <v>3.0384447429884545</v>
      </c>
      <c r="M97" s="3">
        <v>23.515459060000001</v>
      </c>
      <c r="N97" s="30">
        <f t="shared" si="44"/>
        <v>1.2102035460709595E-3</v>
      </c>
      <c r="O97" s="30">
        <f>SUM($N$2:N97)</f>
        <v>0.1591239990593632</v>
      </c>
      <c r="P97" s="14">
        <f t="shared" si="45"/>
        <v>159.1239990593632</v>
      </c>
      <c r="Q97" s="34">
        <f t="shared" si="39"/>
        <v>0.77285814800936681</v>
      </c>
      <c r="R97" s="26">
        <f t="shared" si="46"/>
        <v>0.14621486428567151</v>
      </c>
      <c r="S97" s="9">
        <f t="shared" si="47"/>
        <v>1.2909134773691711E-2</v>
      </c>
      <c r="T97" s="4">
        <f t="shared" si="27"/>
        <v>12.909134773691711</v>
      </c>
      <c r="U97" s="9">
        <f t="shared" si="28"/>
        <v>0.10511804971185015</v>
      </c>
      <c r="V97" s="34">
        <f t="shared" si="29"/>
        <v>24.136207095307558</v>
      </c>
      <c r="W97" s="34">
        <f t="shared" si="30"/>
        <v>7.810150802174981E-2</v>
      </c>
      <c r="X97" s="35">
        <f t="shared" si="31"/>
        <v>9.6845869946969767</v>
      </c>
      <c r="Y97" s="35">
        <f t="shared" si="32"/>
        <v>10.642403290875798</v>
      </c>
      <c r="Z97" s="35">
        <f t="shared" si="43"/>
        <v>1.3941865555587047</v>
      </c>
      <c r="AA97" s="35">
        <f t="shared" si="33"/>
        <v>1.3944654486484345</v>
      </c>
      <c r="AB97" s="34">
        <f t="shared" si="34"/>
        <v>58.143401531353497</v>
      </c>
      <c r="AC97" s="35">
        <f t="shared" si="35"/>
        <v>0.62572258533266101</v>
      </c>
      <c r="AD97" s="35">
        <f t="shared" si="36"/>
        <v>0.11453048713926194</v>
      </c>
      <c r="AE97" s="35">
        <f t="shared" si="37"/>
        <v>0.2597469275280771</v>
      </c>
    </row>
    <row r="98" spans="4:31" s="14" customFormat="1" x14ac:dyDescent="0.25">
      <c r="D98" s="2">
        <v>42669.650067071758</v>
      </c>
      <c r="E98" s="29">
        <f t="shared" si="40"/>
        <v>300.6500670717578</v>
      </c>
      <c r="F98" s="29">
        <f t="shared" si="41"/>
        <v>0.91669444448780268</v>
      </c>
      <c r="G98" s="31">
        <v>8</v>
      </c>
      <c r="H98" s="14">
        <f>SUM($G$2:G98)</f>
        <v>1192</v>
      </c>
      <c r="I98">
        <v>438.80661716999998</v>
      </c>
      <c r="J98" s="29">
        <f t="shared" si="23"/>
        <v>3.025466311799029</v>
      </c>
      <c r="K98">
        <v>439.58632167000002</v>
      </c>
      <c r="L98" s="29">
        <f t="shared" si="24"/>
        <v>3.0308421871974494</v>
      </c>
      <c r="M98" s="3">
        <v>23.46270561</v>
      </c>
      <c r="N98" s="30">
        <f t="shared" si="44"/>
        <v>1.0759278083229799E-3</v>
      </c>
      <c r="O98" s="30">
        <f>SUM($N$2:N98)</f>
        <v>0.16019992686768617</v>
      </c>
      <c r="P98" s="14">
        <f t="shared" si="45"/>
        <v>160.19992686768617</v>
      </c>
      <c r="Q98" s="34">
        <f t="shared" si="39"/>
        <v>1.1737038604222674</v>
      </c>
      <c r="R98" s="26">
        <f t="shared" si="46"/>
        <v>0.14621486428567151</v>
      </c>
      <c r="S98" s="9">
        <f t="shared" si="47"/>
        <v>1.3985062582014691E-2</v>
      </c>
      <c r="T98" s="4">
        <f t="shared" si="27"/>
        <v>13.985062582014692</v>
      </c>
      <c r="U98" s="9">
        <f t="shared" si="28"/>
        <v>0.10511804971185015</v>
      </c>
      <c r="V98" s="34">
        <f t="shared" si="29"/>
        <v>24.193958983755405</v>
      </c>
      <c r="W98" s="34">
        <f t="shared" si="30"/>
        <v>7.7025580213426828E-2</v>
      </c>
      <c r="X98" s="35">
        <f t="shared" si="31"/>
        <v>9.5511719464649261</v>
      </c>
      <c r="Y98" s="35">
        <f t="shared" si="32"/>
        <v>10.495793347763655</v>
      </c>
      <c r="Z98" s="35">
        <f t="shared" si="43"/>
        <v>1.5103867588575868</v>
      </c>
      <c r="AA98" s="35">
        <f t="shared" si="33"/>
        <v>1.5106888966369141</v>
      </c>
      <c r="AB98" s="34">
        <f t="shared" si="34"/>
        <v>58.23225958601779</v>
      </c>
      <c r="AC98" s="35">
        <f t="shared" si="35"/>
        <v>0.62667885019209124</v>
      </c>
      <c r="AD98" s="35">
        <f t="shared" si="36"/>
        <v>0.1129527130458399</v>
      </c>
      <c r="AE98" s="35">
        <f t="shared" si="37"/>
        <v>0.26036843676206889</v>
      </c>
    </row>
    <row r="99" spans="4:31" s="25" customFormat="1" x14ac:dyDescent="0.25">
      <c r="D99" s="27">
        <v>42669.681977743057</v>
      </c>
      <c r="E99" s="23">
        <f t="shared" si="40"/>
        <v>300.68197774305736</v>
      </c>
      <c r="F99" s="23">
        <f t="shared" si="41"/>
        <v>0.76585611118935049</v>
      </c>
      <c r="G99" s="24">
        <v>7</v>
      </c>
      <c r="H99" s="25">
        <f>SUM($G$2:G99)</f>
        <v>1199</v>
      </c>
      <c r="I99" s="32">
        <v>437.57458142000002</v>
      </c>
      <c r="J99" s="23">
        <f t="shared" si="23"/>
        <v>3.0169717209913594</v>
      </c>
      <c r="K99" s="32">
        <v>438.36346976999999</v>
      </c>
      <c r="L99" s="23">
        <f t="shared" si="24"/>
        <v>3.0224109168314053</v>
      </c>
      <c r="M99" s="28">
        <v>23.551721570000002</v>
      </c>
      <c r="N99" s="26">
        <f t="shared" si="44"/>
        <v>9.4115438396056357E-4</v>
      </c>
      <c r="O99" s="26">
        <f>SUM($N$2:N99)</f>
        <v>0.16114108125164672</v>
      </c>
      <c r="P99" s="25">
        <f t="shared" si="45"/>
        <v>161.14108125164671</v>
      </c>
      <c r="Q99" s="34">
        <f t="shared" si="39"/>
        <v>1.228891916131583</v>
      </c>
      <c r="R99" s="26">
        <f t="shared" si="46"/>
        <v>0.14621486428567151</v>
      </c>
      <c r="S99" s="9">
        <f t="shared" si="47"/>
        <v>1.4926216965975255E-2</v>
      </c>
      <c r="T99" s="4">
        <f t="shared" si="27"/>
        <v>14.926216965975255</v>
      </c>
      <c r="U99" s="9">
        <f t="shared" si="28"/>
        <v>0.10511804971185015</v>
      </c>
      <c r="V99" s="34">
        <f t="shared" si="29"/>
        <v>24.262079536611303</v>
      </c>
      <c r="W99" s="34">
        <f t="shared" si="30"/>
        <v>7.6084425829466271E-2</v>
      </c>
      <c r="X99" s="35">
        <f t="shared" si="31"/>
        <v>9.4344688028538179</v>
      </c>
      <c r="Y99" s="35">
        <f t="shared" si="32"/>
        <v>10.367548135004196</v>
      </c>
      <c r="Z99" s="35">
        <f t="shared" si="43"/>
        <v>1.6120314323253271</v>
      </c>
      <c r="AA99" s="35">
        <f t="shared" si="33"/>
        <v>1.6123539031059482</v>
      </c>
      <c r="AB99" s="34">
        <f t="shared" si="34"/>
        <v>58.29238424592134</v>
      </c>
      <c r="AC99" s="35">
        <f t="shared" si="35"/>
        <v>0.62732589451090026</v>
      </c>
      <c r="AD99" s="35">
        <f t="shared" si="36"/>
        <v>0.1115725749051239</v>
      </c>
      <c r="AE99" s="35">
        <f t="shared" si="37"/>
        <v>0.26110153058397573</v>
      </c>
    </row>
    <row r="100" spans="4:31" s="14" customFormat="1" x14ac:dyDescent="0.25">
      <c r="D100" s="2">
        <v>42669.712777291665</v>
      </c>
      <c r="E100" s="29">
        <f t="shared" si="40"/>
        <v>300.71277729166468</v>
      </c>
      <c r="F100" s="29">
        <f t="shared" si="41"/>
        <v>0.73918916657567024</v>
      </c>
      <c r="G100" s="31">
        <v>7</v>
      </c>
      <c r="H100" s="14">
        <f>SUM($G$2:G100)</f>
        <v>1206</v>
      </c>
      <c r="I100">
        <v>436.44776495999997</v>
      </c>
      <c r="J100" s="29">
        <f t="shared" si="23"/>
        <v>3.0092025919356091</v>
      </c>
      <c r="K100">
        <v>437.41908169999999</v>
      </c>
      <c r="L100" s="29">
        <f t="shared" si="24"/>
        <v>3.0158995877418917</v>
      </c>
      <c r="M100" s="3">
        <v>23.658124919999999</v>
      </c>
      <c r="N100" s="30">
        <f t="shared" si="44"/>
        <v>9.4081698760610868E-4</v>
      </c>
      <c r="O100" s="30">
        <f>SUM($N$2:N100)</f>
        <v>0.16208189823925284</v>
      </c>
      <c r="P100" s="14">
        <f t="shared" ref="P100:P103" si="48">O100*1000</f>
        <v>162.08189823925284</v>
      </c>
      <c r="Q100" s="34">
        <f t="shared" si="39"/>
        <v>1.2727689069964174</v>
      </c>
      <c r="R100" s="26">
        <f t="shared" si="46"/>
        <v>0.14621486428567151</v>
      </c>
      <c r="S100" s="9">
        <f t="shared" si="47"/>
        <v>1.5867033953581366E-2</v>
      </c>
      <c r="T100" s="4">
        <f t="shared" si="27"/>
        <v>15.867033953581366</v>
      </c>
      <c r="U100" s="9">
        <f t="shared" si="28"/>
        <v>0.10511804971185015</v>
      </c>
      <c r="V100" s="34">
        <f t="shared" si="29"/>
        <v>24.324719130098948</v>
      </c>
      <c r="W100" s="34">
        <f t="shared" si="30"/>
        <v>7.5143608841860152E-2</v>
      </c>
      <c r="X100" s="35">
        <f t="shared" si="31"/>
        <v>9.3178074963906585</v>
      </c>
      <c r="Y100" s="35">
        <f t="shared" si="32"/>
        <v>10.239348897132592</v>
      </c>
      <c r="Z100" s="35">
        <f t="shared" si="43"/>
        <v>1.7136396669867879</v>
      </c>
      <c r="AA100" s="35">
        <f t="shared" si="33"/>
        <v>1.7139824634794838</v>
      </c>
      <c r="AB100" s="34">
        <f t="shared" si="34"/>
        <v>58.357943890305314</v>
      </c>
      <c r="AC100" s="35">
        <f t="shared" si="35"/>
        <v>0.62803142857146443</v>
      </c>
      <c r="AD100" s="35">
        <f t="shared" si="36"/>
        <v>0.11019293153294452</v>
      </c>
      <c r="AE100" s="35">
        <f t="shared" si="37"/>
        <v>0.26177563989559105</v>
      </c>
    </row>
    <row r="101" spans="4:31" s="14" customFormat="1" x14ac:dyDescent="0.25">
      <c r="D101" s="2">
        <v>42669.743333784725</v>
      </c>
      <c r="E101" s="29">
        <f t="shared" si="40"/>
        <v>300.74333378472511</v>
      </c>
      <c r="F101" s="29">
        <f t="shared" si="41"/>
        <v>0.73335583345033228</v>
      </c>
      <c r="G101" s="31">
        <v>7</v>
      </c>
      <c r="H101" s="14">
        <f>SUM($G$2:G101)</f>
        <v>1213</v>
      </c>
      <c r="I101">
        <v>435.64108377000002</v>
      </c>
      <c r="J101" s="29">
        <f t="shared" si="23"/>
        <v>3.0036407187340455</v>
      </c>
      <c r="K101">
        <v>436.52919192000002</v>
      </c>
      <c r="L101" s="29">
        <f t="shared" si="24"/>
        <v>3.0097640112823392</v>
      </c>
      <c r="M101" s="3">
        <v>23.41396713</v>
      </c>
      <c r="N101" s="30">
        <f t="shared" si="44"/>
        <v>9.4159155168653747E-4</v>
      </c>
      <c r="O101" s="30">
        <f>SUM($N$2:N101)</f>
        <v>0.16302348979093939</v>
      </c>
      <c r="P101" s="14">
        <f t="shared" si="48"/>
        <v>163.02348979093938</v>
      </c>
      <c r="Q101" s="34">
        <f t="shared" si="39"/>
        <v>1.2839490854753095</v>
      </c>
      <c r="R101" s="26">
        <f t="shared" si="46"/>
        <v>0.14621486428567151</v>
      </c>
      <c r="S101" s="9">
        <f t="shared" si="47"/>
        <v>1.6808625505267905E-2</v>
      </c>
      <c r="T101" s="4">
        <f t="shared" si="27"/>
        <v>16.808625505267905</v>
      </c>
      <c r="U101" s="9">
        <f t="shared" si="28"/>
        <v>0.10511804971185015</v>
      </c>
      <c r="V101" s="34">
        <f t="shared" si="29"/>
        <v>24.369761469091568</v>
      </c>
      <c r="W101" s="34">
        <f t="shared" si="30"/>
        <v>7.4202017290173616E-2</v>
      </c>
      <c r="X101" s="35">
        <f t="shared" si="31"/>
        <v>9.2010501439815293</v>
      </c>
      <c r="Y101" s="35">
        <f t="shared" si="32"/>
        <v>10.111044114265416</v>
      </c>
      <c r="Z101" s="35">
        <f t="shared" si="43"/>
        <v>1.8153315545689337</v>
      </c>
      <c r="AA101" s="35">
        <f t="shared" si="33"/>
        <v>1.8156946935076352</v>
      </c>
      <c r="AB101" s="34">
        <f t="shared" si="34"/>
        <v>58.44120633417986</v>
      </c>
      <c r="AC101" s="35">
        <f t="shared" si="35"/>
        <v>0.62892747507493918</v>
      </c>
      <c r="AD101" s="35">
        <f t="shared" si="36"/>
        <v>0.10881215231584104</v>
      </c>
      <c r="AE101" s="35">
        <f t="shared" si="37"/>
        <v>0.26226037260921969</v>
      </c>
    </row>
    <row r="102" spans="4:31" s="14" customFormat="1" x14ac:dyDescent="0.25">
      <c r="D102" s="2">
        <v>42669.776355613423</v>
      </c>
      <c r="E102" s="29">
        <f t="shared" si="40"/>
        <v>300.77635561342322</v>
      </c>
      <c r="F102" s="29">
        <f t="shared" si="41"/>
        <v>0.7925238887546584</v>
      </c>
      <c r="G102" s="31">
        <v>7</v>
      </c>
      <c r="H102" s="14">
        <f>SUM($G$2:G102)</f>
        <v>1220</v>
      </c>
      <c r="I102">
        <v>434.74515274999999</v>
      </c>
      <c r="J102" s="29">
        <f t="shared" si="23"/>
        <v>2.99746348937459</v>
      </c>
      <c r="K102">
        <v>435.74128110999999</v>
      </c>
      <c r="L102" s="29">
        <f t="shared" si="24"/>
        <v>3.0043315553459835</v>
      </c>
      <c r="M102" s="3">
        <v>23.555852510000001</v>
      </c>
      <c r="N102" s="30">
        <f t="shared" si="44"/>
        <v>9.4114128057127069E-4</v>
      </c>
      <c r="O102" s="30">
        <f>SUM($N$2:N102)</f>
        <v>0.16396463107151066</v>
      </c>
      <c r="P102" s="14">
        <f t="shared" si="48"/>
        <v>163.96463107151067</v>
      </c>
      <c r="Q102" s="34">
        <f t="shared" si="39"/>
        <v>1.1875241793028397</v>
      </c>
      <c r="R102" s="26">
        <f t="shared" si="46"/>
        <v>0.14621486428567151</v>
      </c>
      <c r="S102" s="9">
        <f t="shared" si="47"/>
        <v>1.7749766785839175E-2</v>
      </c>
      <c r="T102" s="4">
        <f t="shared" si="27"/>
        <v>17.749766785839174</v>
      </c>
      <c r="U102" s="9">
        <f t="shared" si="28"/>
        <v>0.10511804971185015</v>
      </c>
      <c r="V102" s="34">
        <f t="shared" si="29"/>
        <v>24.419983133696803</v>
      </c>
      <c r="W102" s="34">
        <f t="shared" si="30"/>
        <v>7.3260876009602349E-2</v>
      </c>
      <c r="X102" s="35">
        <f t="shared" si="31"/>
        <v>9.0843486251906906</v>
      </c>
      <c r="Y102" s="35">
        <f t="shared" si="32"/>
        <v>9.9828006870227366</v>
      </c>
      <c r="Z102" s="35">
        <f t="shared" si="43"/>
        <v>1.9169748128706305</v>
      </c>
      <c r="AA102" s="35">
        <f t="shared" si="33"/>
        <v>1.9173582845275361</v>
      </c>
      <c r="AB102" s="34">
        <f t="shared" si="34"/>
        <v>58.519228096817308</v>
      </c>
      <c r="AC102" s="35">
        <f t="shared" si="35"/>
        <v>0.62976712287234904</v>
      </c>
      <c r="AD102" s="35">
        <f t="shared" si="36"/>
        <v>0.10743203339034373</v>
      </c>
      <c r="AE102" s="35">
        <f t="shared" si="37"/>
        <v>0.26280084373730722</v>
      </c>
    </row>
    <row r="103" spans="4:31" s="14" customFormat="1" x14ac:dyDescent="0.25">
      <c r="D103" s="2">
        <v>42669.808740856482</v>
      </c>
      <c r="E103" s="29">
        <f t="shared" si="40"/>
        <v>300.80874085648247</v>
      </c>
      <c r="F103" s="29">
        <f t="shared" si="41"/>
        <v>0.77724583342205733</v>
      </c>
      <c r="G103" s="31">
        <v>8</v>
      </c>
      <c r="H103" s="14">
        <f>SUM($G$2:G103)</f>
        <v>1228</v>
      </c>
      <c r="I103">
        <v>434.19711697999998</v>
      </c>
      <c r="J103" s="29">
        <f t="shared" si="23"/>
        <v>2.9936849142690245</v>
      </c>
      <c r="K103">
        <v>435.18689172000001</v>
      </c>
      <c r="L103" s="29">
        <f t="shared" si="24"/>
        <v>3.000509173555387</v>
      </c>
      <c r="M103" s="3">
        <v>23.581169129999999</v>
      </c>
      <c r="N103" s="30">
        <f t="shared" si="44"/>
        <v>1.0754982673488601E-3</v>
      </c>
      <c r="O103" s="30">
        <f>SUM($N$2:N103)</f>
        <v>0.16504012933885953</v>
      </c>
      <c r="P103" s="14">
        <f t="shared" si="48"/>
        <v>165.04012933885954</v>
      </c>
      <c r="Q103" s="34">
        <f t="shared" si="39"/>
        <v>1.3837298588191296</v>
      </c>
      <c r="R103" s="26">
        <f t="shared" si="46"/>
        <v>0.14621486428567151</v>
      </c>
      <c r="S103" s="9">
        <f t="shared" si="47"/>
        <v>1.8825265053188035E-2</v>
      </c>
      <c r="T103" s="4">
        <f t="shared" si="27"/>
        <v>18.825265053188033</v>
      </c>
      <c r="U103" s="9">
        <f t="shared" si="28"/>
        <v>0.10511804971185015</v>
      </c>
      <c r="V103" s="34">
        <f t="shared" si="29"/>
        <v>24.450805595976487</v>
      </c>
      <c r="W103" s="34">
        <f t="shared" si="30"/>
        <v>7.218537774225349E-2</v>
      </c>
      <c r="X103" s="35">
        <f t="shared" si="31"/>
        <v>8.9509868400394321</v>
      </c>
      <c r="Y103" s="35">
        <f t="shared" si="32"/>
        <v>9.8362492747686066</v>
      </c>
      <c r="Z103" s="35">
        <f t="shared" si="43"/>
        <v>2.0331286257443075</v>
      </c>
      <c r="AA103" s="35">
        <f t="shared" si="33"/>
        <v>2.0335353328108696</v>
      </c>
      <c r="AB103" s="34">
        <f t="shared" si="34"/>
        <v>58.634957046791754</v>
      </c>
      <c r="AC103" s="35">
        <f t="shared" si="35"/>
        <v>0.63101256458832422</v>
      </c>
      <c r="AD103" s="35">
        <f t="shared" si="36"/>
        <v>0.10585488918920238</v>
      </c>
      <c r="AE103" s="35">
        <f t="shared" si="37"/>
        <v>0.2631325462224734</v>
      </c>
    </row>
    <row r="104" spans="4:31" s="14" customFormat="1" x14ac:dyDescent="0.25">
      <c r="D104" s="2">
        <v>42669.839980289355</v>
      </c>
      <c r="E104" s="29">
        <f t="shared" si="40"/>
        <v>300.83998028935457</v>
      </c>
      <c r="F104" s="29">
        <f t="shared" si="41"/>
        <v>0.74974638893036172</v>
      </c>
      <c r="G104" s="31">
        <v>7</v>
      </c>
      <c r="H104" s="14">
        <f>SUM($G$2:G104)</f>
        <v>1235</v>
      </c>
      <c r="I104" s="3">
        <v>433.51132603000002</v>
      </c>
      <c r="J104" s="29">
        <f t="shared" si="23"/>
        <v>2.9889565502586026</v>
      </c>
      <c r="K104" s="3">
        <v>434.53216576</v>
      </c>
      <c r="L104" s="29">
        <f t="shared" si="24"/>
        <v>2.9959949951954177</v>
      </c>
      <c r="M104" s="3">
        <v>23.46524239</v>
      </c>
      <c r="N104" s="30">
        <f t="shared" si="44"/>
        <v>9.4142878071348324E-4</v>
      </c>
      <c r="O104" s="30">
        <f>SUM($N$2:N104)</f>
        <v>0.16598155811957302</v>
      </c>
      <c r="P104" s="14">
        <f t="shared" ref="P104:P107" si="49">O104*1000</f>
        <v>165.98155811957301</v>
      </c>
      <c r="Q104" s="34">
        <f t="shared" si="39"/>
        <v>1.2556629743246759</v>
      </c>
      <c r="R104" s="26">
        <f t="shared" si="46"/>
        <v>0.14621486428567151</v>
      </c>
      <c r="S104" s="9">
        <f t="shared" si="47"/>
        <v>1.9766693833901519E-2</v>
      </c>
      <c r="T104" s="4">
        <f t="shared" si="27"/>
        <v>19.76669383390152</v>
      </c>
      <c r="U104" s="9">
        <f t="shared" si="28"/>
        <v>0.10511804971185015</v>
      </c>
      <c r="V104" s="34">
        <f t="shared" si="29"/>
        <v>24.489485418604161</v>
      </c>
      <c r="W104" s="34">
        <f t="shared" si="30"/>
        <v>7.1243948961540002E-2</v>
      </c>
      <c r="X104" s="35">
        <f t="shared" si="31"/>
        <v>8.8342496712309604</v>
      </c>
      <c r="Y104" s="35">
        <f t="shared" si="32"/>
        <v>9.7079666716823745</v>
      </c>
      <c r="Z104" s="35">
        <f t="shared" si="43"/>
        <v>2.1348029340613639</v>
      </c>
      <c r="AA104" s="35">
        <f t="shared" si="33"/>
        <v>2.1352299800573755</v>
      </c>
      <c r="AB104" s="34">
        <f t="shared" si="34"/>
        <v>58.724559827250317</v>
      </c>
      <c r="AC104" s="35">
        <f t="shared" si="35"/>
        <v>0.63197684397282661</v>
      </c>
      <c r="AD104" s="35">
        <f t="shared" si="36"/>
        <v>0.10447434866453019</v>
      </c>
      <c r="AE104" s="35">
        <f t="shared" si="37"/>
        <v>0.26354880736264324</v>
      </c>
    </row>
    <row r="105" spans="4:31" s="14" customFormat="1" x14ac:dyDescent="0.25">
      <c r="D105" s="2">
        <v>42669.86949503472</v>
      </c>
      <c r="E105" s="29">
        <f t="shared" si="40"/>
        <v>300.86949503471988</v>
      </c>
      <c r="F105" s="29">
        <f t="shared" si="41"/>
        <v>0.70835388876730576</v>
      </c>
      <c r="G105" s="31">
        <v>8</v>
      </c>
      <c r="H105" s="14">
        <f>SUM($G$2:G105)</f>
        <v>1243</v>
      </c>
      <c r="I105" s="3">
        <v>433.20611547999999</v>
      </c>
      <c r="J105" s="29">
        <f t="shared" si="23"/>
        <v>2.9868521967668848</v>
      </c>
      <c r="K105" s="3">
        <v>433.98270360999999</v>
      </c>
      <c r="L105" s="29">
        <f t="shared" si="24"/>
        <v>2.9922065855420836</v>
      </c>
      <c r="M105" s="3">
        <v>23.509445190000001</v>
      </c>
      <c r="N105" s="30">
        <f t="shared" si="44"/>
        <v>1.0757582926891893E-3</v>
      </c>
      <c r="O105" s="30">
        <f>SUM($N$2:N105)</f>
        <v>0.16705731641226221</v>
      </c>
      <c r="P105" s="14">
        <f t="shared" si="49"/>
        <v>167.0573164122622</v>
      </c>
      <c r="Q105" s="34">
        <f t="shared" si="39"/>
        <v>1.5186735186295783</v>
      </c>
      <c r="R105" s="26">
        <f t="shared" si="46"/>
        <v>0.14621486428567151</v>
      </c>
      <c r="S105" s="9">
        <f t="shared" si="47"/>
        <v>2.0842452126590708E-2</v>
      </c>
      <c r="T105" s="4">
        <f t="shared" si="27"/>
        <v>20.842452126590707</v>
      </c>
      <c r="U105" s="9">
        <f t="shared" si="28"/>
        <v>0.10511804971185015</v>
      </c>
      <c r="V105" s="34">
        <f t="shared" si="29"/>
        <v>24.506739213153086</v>
      </c>
      <c r="W105" s="34">
        <f t="shared" si="30"/>
        <v>7.0168190668850813E-2</v>
      </c>
      <c r="X105" s="35">
        <f t="shared" si="31"/>
        <v>8.7008556429375012</v>
      </c>
      <c r="Y105" s="35">
        <f t="shared" si="32"/>
        <v>9.5613798274038473</v>
      </c>
      <c r="Z105" s="35">
        <f t="shared" si="43"/>
        <v>2.2509848296717965</v>
      </c>
      <c r="AA105" s="35">
        <f t="shared" si="33"/>
        <v>2.2514351166951356</v>
      </c>
      <c r="AB105" s="34">
        <f t="shared" si="34"/>
        <v>58.85389287697992</v>
      </c>
      <c r="AC105" s="35">
        <f t="shared" si="35"/>
        <v>0.6333686891025293</v>
      </c>
      <c r="AD105" s="35">
        <f t="shared" si="36"/>
        <v>0.10289682315412028</v>
      </c>
      <c r="AE105" s="35">
        <f t="shared" si="37"/>
        <v>0.26373448774335045</v>
      </c>
    </row>
    <row r="106" spans="4:31" s="14" customFormat="1" x14ac:dyDescent="0.25">
      <c r="D106" s="2">
        <v>42670.458957326387</v>
      </c>
      <c r="E106" s="29">
        <f t="shared" si="40"/>
        <v>301.45895732638746</v>
      </c>
      <c r="F106" s="29">
        <f t="shared" si="41"/>
        <v>14.147095000022091</v>
      </c>
      <c r="G106" s="31">
        <v>8</v>
      </c>
      <c r="H106" s="14">
        <f>SUM($G$2:G106)</f>
        <v>1251</v>
      </c>
      <c r="I106" s="3">
        <v>433.52251956999999</v>
      </c>
      <c r="J106" s="29">
        <f t="shared" si="23"/>
        <v>2.9890337270304532</v>
      </c>
      <c r="K106" s="3">
        <v>434.33656918000003</v>
      </c>
      <c r="L106" s="29">
        <f t="shared" si="24"/>
        <v>2.9946464037194969</v>
      </c>
      <c r="M106" s="3">
        <v>23.48736954</v>
      </c>
      <c r="N106" s="30">
        <f t="shared" si="44"/>
        <v>1.0758383502476516E-3</v>
      </c>
      <c r="O106" s="30">
        <f>SUM($N$2:N106)</f>
        <v>0.16813315476250987</v>
      </c>
      <c r="P106" s="14">
        <f t="shared" si="49"/>
        <v>168.13315476250986</v>
      </c>
      <c r="Q106" s="34">
        <f t="shared" si="39"/>
        <v>7.6046591208016323E-2</v>
      </c>
      <c r="R106" s="26">
        <f t="shared" si="46"/>
        <v>0.14621486428567151</v>
      </c>
      <c r="S106" s="9">
        <f t="shared" si="47"/>
        <v>2.191829047683836E-2</v>
      </c>
      <c r="T106" s="4">
        <f t="shared" si="27"/>
        <v>21.918290476838362</v>
      </c>
      <c r="U106" s="9">
        <f t="shared" si="28"/>
        <v>0.10511804971185015</v>
      </c>
      <c r="V106" s="34">
        <f t="shared" si="29"/>
        <v>24.488853100737757</v>
      </c>
      <c r="W106" s="34">
        <f t="shared" si="30"/>
        <v>6.9092352318603167E-2</v>
      </c>
      <c r="X106" s="35">
        <f t="shared" si="31"/>
        <v>8.567451687506793</v>
      </c>
      <c r="Y106" s="35">
        <f t="shared" si="32"/>
        <v>9.4147820741832895</v>
      </c>
      <c r="Z106" s="35">
        <f t="shared" si="43"/>
        <v>2.3671753714985422</v>
      </c>
      <c r="AA106" s="35">
        <f t="shared" si="33"/>
        <v>2.3676489012787978</v>
      </c>
      <c r="AB106" s="34">
        <f t="shared" si="34"/>
        <v>59.0183767426158</v>
      </c>
      <c r="AC106" s="35">
        <f t="shared" si="35"/>
        <v>0.63513881721578891</v>
      </c>
      <c r="AD106" s="35">
        <f t="shared" si="36"/>
        <v>0.1013191802448099</v>
      </c>
      <c r="AE106" s="35">
        <f t="shared" si="37"/>
        <v>0.26354200253940113</v>
      </c>
    </row>
    <row r="107" spans="4:31" x14ac:dyDescent="0.25">
      <c r="D107" s="2">
        <v>42670.493888958335</v>
      </c>
      <c r="E107" s="29">
        <f t="shared" si="40"/>
        <v>301.49388895833545</v>
      </c>
      <c r="F107" s="29">
        <f t="shared" si="41"/>
        <v>0.8383591667516157</v>
      </c>
      <c r="G107" s="7">
        <v>7</v>
      </c>
      <c r="H107" s="14">
        <f>SUM($G$2:G107)</f>
        <v>1258</v>
      </c>
      <c r="I107" s="3">
        <v>431.61439395000002</v>
      </c>
      <c r="J107" s="29">
        <f t="shared" si="23"/>
        <v>2.9758776588307021</v>
      </c>
      <c r="K107" s="3">
        <v>432.32237234000002</v>
      </c>
      <c r="L107" s="29">
        <f t="shared" si="24"/>
        <v>2.9807589999149382</v>
      </c>
      <c r="M107" s="3">
        <v>23.641845700000001</v>
      </c>
      <c r="N107" s="30">
        <f t="shared" si="44"/>
        <v>9.4086859201149536E-4</v>
      </c>
      <c r="O107" s="30">
        <f>SUM($N$2:N107)</f>
        <v>0.16907402335452137</v>
      </c>
      <c r="P107" s="14">
        <f t="shared" si="49"/>
        <v>169.07402335452139</v>
      </c>
      <c r="Q107" s="34">
        <f t="shared" si="39"/>
        <v>1.1222738765499185</v>
      </c>
      <c r="R107" s="26">
        <f t="shared" si="46"/>
        <v>0.14621486428567151</v>
      </c>
      <c r="S107" s="9">
        <f t="shared" si="47"/>
        <v>2.2859159068849857E-2</v>
      </c>
      <c r="T107" s="4">
        <f t="shared" si="27"/>
        <v>22.859159068849856</v>
      </c>
      <c r="U107" s="9">
        <f t="shared" si="28"/>
        <v>0.10511804971185015</v>
      </c>
      <c r="V107" s="34">
        <f t="shared" si="29"/>
        <v>24.597115959115339</v>
      </c>
      <c r="W107" s="34">
        <f t="shared" si="30"/>
        <v>6.8151483726591661E-2</v>
      </c>
      <c r="X107" s="35">
        <f t="shared" si="31"/>
        <v>8.4507839820973665</v>
      </c>
      <c r="Y107" s="35">
        <f t="shared" si="32"/>
        <v>9.2865758045026006</v>
      </c>
      <c r="Z107" s="35">
        <f t="shared" si="43"/>
        <v>2.468789179435785</v>
      </c>
      <c r="AA107" s="35">
        <f t="shared" si="33"/>
        <v>2.4692830360429934</v>
      </c>
      <c r="AB107" s="34">
        <f t="shared" si="34"/>
        <v>59.038320153918903</v>
      </c>
      <c r="AC107" s="35">
        <f t="shared" si="35"/>
        <v>0.6353534424794004</v>
      </c>
      <c r="AD107" s="35">
        <f t="shared" si="36"/>
        <v>9.9939461198321061E-2</v>
      </c>
      <c r="AE107" s="35">
        <f t="shared" si="37"/>
        <v>0.26470709632227851</v>
      </c>
    </row>
    <row r="108" spans="4:31" x14ac:dyDescent="0.25">
      <c r="D108" s="11">
        <v>42670.528508055555</v>
      </c>
      <c r="E108" s="29">
        <f t="shared" ref="E108:E115" si="50">D108-(115*365+29)-365</f>
        <v>301.52850805555499</v>
      </c>
      <c r="F108" s="29">
        <f t="shared" ref="F108:F115" si="51">(E108-E107)*24</f>
        <v>0.83085833326913416</v>
      </c>
      <c r="G108" s="7">
        <v>8</v>
      </c>
      <c r="H108" s="14">
        <f>SUM($G$2:G108)</f>
        <v>1266</v>
      </c>
      <c r="I108" s="10">
        <v>430.93</v>
      </c>
      <c r="J108" s="6">
        <f t="shared" si="23"/>
        <v>2.9711589267999998</v>
      </c>
      <c r="K108" s="10">
        <v>431.55</v>
      </c>
      <c r="L108" s="6">
        <f t="shared" si="24"/>
        <v>2.9754336779999999</v>
      </c>
      <c r="M108" s="10">
        <v>23.5</v>
      </c>
      <c r="N108" s="9">
        <f t="shared" si="44"/>
        <v>1.0757925443037808E-3</v>
      </c>
      <c r="O108" s="30">
        <f>SUM($N$2:N108)</f>
        <v>0.17014981589882516</v>
      </c>
      <c r="P108" s="14">
        <f t="shared" ref="P108:P115" si="52">O108*1000</f>
        <v>170.14981589882515</v>
      </c>
      <c r="Q108" s="34">
        <f t="shared" si="39"/>
        <v>1.2947965991638031</v>
      </c>
      <c r="R108" s="26">
        <f t="shared" si="46"/>
        <v>0.14621486428567151</v>
      </c>
      <c r="S108" s="9">
        <f t="shared" si="47"/>
        <v>2.3934951613153638E-2</v>
      </c>
      <c r="T108" s="4">
        <f t="shared" si="27"/>
        <v>23.93495161315364</v>
      </c>
      <c r="U108" s="9">
        <f t="shared" si="28"/>
        <v>0.10511804971185015</v>
      </c>
      <c r="V108" s="34">
        <f t="shared" si="29"/>
        <v>24.636180580631287</v>
      </c>
      <c r="W108" s="34">
        <f t="shared" si="30"/>
        <v>6.7075691182287886E-2</v>
      </c>
      <c r="X108" s="35">
        <f t="shared" si="31"/>
        <v>8.317385706603698</v>
      </c>
      <c r="Y108" s="35">
        <f t="shared" si="32"/>
        <v>9.1399842929710964</v>
      </c>
      <c r="Z108" s="35">
        <f t="shared" si="43"/>
        <v>2.5849747742205924</v>
      </c>
      <c r="AA108" s="35">
        <f t="shared" si="33"/>
        <v>2.5854918725951115</v>
      </c>
      <c r="AB108" s="34">
        <f t="shared" si="34"/>
        <v>59.145847043934467</v>
      </c>
      <c r="AC108" s="35">
        <f t="shared" si="35"/>
        <v>0.63651061598217584</v>
      </c>
      <c r="AD108" s="35">
        <f t="shared" si="36"/>
        <v>9.83618854602753E-2</v>
      </c>
      <c r="AE108" s="35">
        <f t="shared" si="37"/>
        <v>0.26512749855754886</v>
      </c>
    </row>
    <row r="109" spans="4:31" x14ac:dyDescent="0.25">
      <c r="D109" s="11">
        <v>42670.56671525463</v>
      </c>
      <c r="E109" s="29">
        <f t="shared" si="50"/>
        <v>301.56671525463025</v>
      </c>
      <c r="F109" s="29">
        <f t="shared" si="51"/>
        <v>0.91697277780622244</v>
      </c>
      <c r="G109" s="7">
        <v>8</v>
      </c>
      <c r="H109" s="14">
        <f>SUM($G$2:G109)</f>
        <v>1274</v>
      </c>
      <c r="I109" s="10">
        <v>430.38</v>
      </c>
      <c r="J109" s="6">
        <f t="shared" si="23"/>
        <v>2.9673668088</v>
      </c>
      <c r="K109" s="10">
        <v>431.17</v>
      </c>
      <c r="L109" s="6">
        <f t="shared" si="24"/>
        <v>2.9728136692000002</v>
      </c>
      <c r="M109" s="10">
        <v>23.69</v>
      </c>
      <c r="N109" s="9">
        <f t="shared" si="44"/>
        <v>1.0751039558944771E-3</v>
      </c>
      <c r="O109" s="30">
        <f>SUM($N$2:N109)</f>
        <v>0.17122491985471963</v>
      </c>
      <c r="P109" s="14">
        <f t="shared" si="52"/>
        <v>171.22491985471964</v>
      </c>
      <c r="Q109" s="34">
        <f t="shared" si="39"/>
        <v>1.1724491521619318</v>
      </c>
      <c r="R109" s="26">
        <f t="shared" si="46"/>
        <v>0.14621486428567151</v>
      </c>
      <c r="S109" s="9">
        <f t="shared" si="47"/>
        <v>2.5010055569048114E-2</v>
      </c>
      <c r="T109" s="4">
        <f t="shared" si="27"/>
        <v>25.010055569048113</v>
      </c>
      <c r="U109" s="9">
        <f t="shared" si="28"/>
        <v>0.10511804971185015</v>
      </c>
      <c r="V109" s="34">
        <f t="shared" si="29"/>
        <v>24.667664151706489</v>
      </c>
      <c r="W109" s="34">
        <f t="shared" si="30"/>
        <v>6.6000587226393403E-2</v>
      </c>
      <c r="X109" s="35">
        <f t="shared" si="31"/>
        <v>8.1840728160727814</v>
      </c>
      <c r="Y109" s="35">
        <f t="shared" si="32"/>
        <v>8.9934866110689899</v>
      </c>
      <c r="Z109" s="35">
        <f t="shared" si="43"/>
        <v>2.7010860014571967</v>
      </c>
      <c r="AA109" s="35">
        <f t="shared" si="33"/>
        <v>2.7016263267225411</v>
      </c>
      <c r="AB109" s="34">
        <f t="shared" si="34"/>
        <v>59.260861154761372</v>
      </c>
      <c r="AC109" s="35">
        <f t="shared" si="35"/>
        <v>0.63774836480458597</v>
      </c>
      <c r="AD109" s="35">
        <f t="shared" si="36"/>
        <v>9.6785319489748153E-2</v>
      </c>
      <c r="AE109" s="35">
        <f t="shared" si="37"/>
        <v>0.26546631570566592</v>
      </c>
    </row>
    <row r="110" spans="4:31" x14ac:dyDescent="0.25">
      <c r="D110" s="11">
        <v>42676.589166192127</v>
      </c>
      <c r="E110" s="29">
        <f t="shared" si="50"/>
        <v>307.58916619212687</v>
      </c>
      <c r="F110" s="29">
        <f t="shared" si="51"/>
        <v>144.53882249991875</v>
      </c>
      <c r="G110" s="7">
        <v>8</v>
      </c>
      <c r="H110" s="14">
        <f>SUM($G$2:G110)</f>
        <v>1282</v>
      </c>
      <c r="I110" s="10">
        <v>442.26</v>
      </c>
      <c r="J110" s="6">
        <f t="shared" si="23"/>
        <v>3.0492765575999998</v>
      </c>
      <c r="K110" s="10">
        <v>442.74</v>
      </c>
      <c r="L110" s="6">
        <f t="shared" si="24"/>
        <v>3.0525860423999998</v>
      </c>
      <c r="M110" s="10">
        <v>23.61</v>
      </c>
      <c r="N110" s="9">
        <f t="shared" si="44"/>
        <v>1.0753937803872373E-3</v>
      </c>
      <c r="O110" s="30">
        <f>SUM($N$2:N110)</f>
        <v>0.17230031363510687</v>
      </c>
      <c r="P110" s="14">
        <f t="shared" si="52"/>
        <v>172.30031363510687</v>
      </c>
      <c r="Q110" s="34">
        <f t="shared" si="39"/>
        <v>7.4401725556318393E-3</v>
      </c>
      <c r="R110" s="26">
        <f t="shared" si="46"/>
        <v>0.14621486428567151</v>
      </c>
      <c r="S110" s="9">
        <f t="shared" si="47"/>
        <v>2.6085449349435352E-2</v>
      </c>
      <c r="T110" s="4">
        <f t="shared" si="27"/>
        <v>26.085449349435351</v>
      </c>
      <c r="U110" s="9">
        <f t="shared" si="28"/>
        <v>0.10511804971185015</v>
      </c>
      <c r="V110" s="34">
        <f t="shared" si="29"/>
        <v>24.005040694639895</v>
      </c>
      <c r="W110" s="34">
        <f t="shared" si="30"/>
        <v>6.4925193446006169E-2</v>
      </c>
      <c r="X110" s="35">
        <f t="shared" si="31"/>
        <v>8.0507239873047656</v>
      </c>
      <c r="Y110" s="35">
        <f t="shared" si="32"/>
        <v>8.8469494365986439</v>
      </c>
      <c r="Z110" s="35">
        <f t="shared" si="43"/>
        <v>2.8172285297390181</v>
      </c>
      <c r="AA110" s="35">
        <f t="shared" si="33"/>
        <v>2.8177920881566494</v>
      </c>
      <c r="AB110" s="34">
        <f t="shared" si="34"/>
        <v>60.070021786298319</v>
      </c>
      <c r="AC110" s="35">
        <f t="shared" si="35"/>
        <v>0.64645631908623702</v>
      </c>
      <c r="AD110" s="35">
        <f t="shared" si="36"/>
        <v>9.5208328511546036E-2</v>
      </c>
      <c r="AE110" s="35">
        <f t="shared" si="37"/>
        <v>0.25833535240221706</v>
      </c>
    </row>
    <row r="111" spans="4:31" x14ac:dyDescent="0.25">
      <c r="D111" s="11">
        <v>42676.620810636574</v>
      </c>
      <c r="E111" s="29">
        <f t="shared" si="50"/>
        <v>307.62081063657388</v>
      </c>
      <c r="F111" s="29">
        <f t="shared" si="51"/>
        <v>0.75946666672825813</v>
      </c>
      <c r="G111" s="7">
        <v>8</v>
      </c>
      <c r="H111" s="14">
        <f>SUM($G$2:G111)</f>
        <v>1290</v>
      </c>
      <c r="I111" s="10">
        <v>442.31</v>
      </c>
      <c r="J111" s="6">
        <f t="shared" si="23"/>
        <v>3.0496212955999997</v>
      </c>
      <c r="K111" s="10">
        <v>443.23</v>
      </c>
      <c r="L111" s="6">
        <f t="shared" si="24"/>
        <v>3.0559644748000001</v>
      </c>
      <c r="M111" s="10">
        <v>23.73</v>
      </c>
      <c r="N111" s="9">
        <f t="shared" si="44"/>
        <v>1.0749591022221655E-3</v>
      </c>
      <c r="O111" s="30">
        <f>SUM($N$2:N111)</f>
        <v>0.17337527273732903</v>
      </c>
      <c r="P111" s="14">
        <f t="shared" si="52"/>
        <v>173.37527273732903</v>
      </c>
      <c r="Q111" s="34">
        <f t="shared" si="39"/>
        <v>1.4154131436117294</v>
      </c>
      <c r="R111" s="26">
        <f t="shared" si="46"/>
        <v>0.14621486428567151</v>
      </c>
      <c r="S111" s="9">
        <f t="shared" si="47"/>
        <v>2.7160408451657517E-2</v>
      </c>
      <c r="T111" s="4">
        <f t="shared" si="27"/>
        <v>27.160408451657517</v>
      </c>
      <c r="U111" s="9">
        <f t="shared" si="28"/>
        <v>0.10511804971185015</v>
      </c>
      <c r="V111" s="34">
        <f t="shared" si="29"/>
        <v>24.00232709550189</v>
      </c>
      <c r="W111" s="34">
        <f t="shared" si="30"/>
        <v>6.3850234343784007E-2</v>
      </c>
      <c r="X111" s="35">
        <f t="shared" si="31"/>
        <v>7.9174290586292173</v>
      </c>
      <c r="Y111" s="35">
        <f t="shared" si="32"/>
        <v>8.7004714929991405</v>
      </c>
      <c r="Z111" s="35">
        <f t="shared" si="43"/>
        <v>2.9333241127790117</v>
      </c>
      <c r="AA111" s="35">
        <f t="shared" si="33"/>
        <v>2.9339108949580033</v>
      </c>
      <c r="AB111" s="34">
        <f t="shared" si="34"/>
        <v>60.21921332903581</v>
      </c>
      <c r="AC111" s="35">
        <f t="shared" si="35"/>
        <v>0.64806187561325124</v>
      </c>
      <c r="AD111" s="35">
        <f t="shared" si="36"/>
        <v>9.3631974958961584E-2</v>
      </c>
      <c r="AE111" s="35">
        <f t="shared" si="37"/>
        <v>0.25830614942778712</v>
      </c>
    </row>
    <row r="112" spans="4:31" x14ac:dyDescent="0.25">
      <c r="D112" s="11">
        <v>42676.653971342595</v>
      </c>
      <c r="E112" s="29">
        <f t="shared" si="50"/>
        <v>307.65397134259547</v>
      </c>
      <c r="F112" s="29">
        <f t="shared" si="51"/>
        <v>0.7958569445181638</v>
      </c>
      <c r="G112" s="7">
        <v>8</v>
      </c>
      <c r="H112" s="14">
        <f>SUM($G$2:G112)</f>
        <v>1298</v>
      </c>
      <c r="I112" s="10">
        <v>441.28</v>
      </c>
      <c r="J112" s="6">
        <f t="shared" si="23"/>
        <v>3.0425196927999996</v>
      </c>
      <c r="K112" s="10">
        <v>442.22</v>
      </c>
      <c r="L112" s="6">
        <f t="shared" si="24"/>
        <v>3.0490007671999999</v>
      </c>
      <c r="M112" s="10">
        <v>23.68</v>
      </c>
      <c r="N112" s="9">
        <f t="shared" si="44"/>
        <v>1.0751401754125814E-3</v>
      </c>
      <c r="O112" s="30">
        <f>SUM($N$2:N112)</f>
        <v>0.1744504129127416</v>
      </c>
      <c r="P112" s="14">
        <f t="shared" si="52"/>
        <v>174.4504129127416</v>
      </c>
      <c r="Q112" s="34">
        <f t="shared" si="39"/>
        <v>1.3509213971406686</v>
      </c>
      <c r="R112" s="26">
        <f t="shared" si="46"/>
        <v>0.14621486428567151</v>
      </c>
      <c r="S112" s="9">
        <f t="shared" si="47"/>
        <v>2.82355486270701E-2</v>
      </c>
      <c r="T112" s="4">
        <f t="shared" si="27"/>
        <v>28.235548627070099</v>
      </c>
      <c r="U112" s="9">
        <f t="shared" si="28"/>
        <v>0.10511804971185015</v>
      </c>
      <c r="V112" s="34">
        <f t="shared" si="29"/>
        <v>24.058351381461751</v>
      </c>
      <c r="W112" s="34">
        <f t="shared" si="30"/>
        <v>6.2775094168371418E-2</v>
      </c>
      <c r="X112" s="35">
        <f t="shared" si="31"/>
        <v>7.7841116768780561</v>
      </c>
      <c r="Y112" s="35">
        <f t="shared" si="32"/>
        <v>8.5539688756901704</v>
      </c>
      <c r="Z112" s="35">
        <f t="shared" si="43"/>
        <v>3.0494392517235713</v>
      </c>
      <c r="AA112" s="35">
        <f t="shared" si="33"/>
        <v>3.0500492615758863</v>
      </c>
      <c r="AB112" s="34">
        <f t="shared" si="34"/>
        <v>60.309691660384928</v>
      </c>
      <c r="AC112" s="35">
        <f t="shared" si="35"/>
        <v>0.6490355774249319</v>
      </c>
      <c r="AD112" s="35">
        <f t="shared" si="36"/>
        <v>9.2055355875003492E-2</v>
      </c>
      <c r="AE112" s="35">
        <f t="shared" si="37"/>
        <v>0.25890906670006464</v>
      </c>
    </row>
    <row r="113" spans="4:31" x14ac:dyDescent="0.25">
      <c r="D113" s="11">
        <v>42676.703590868055</v>
      </c>
      <c r="E113" s="29">
        <f t="shared" si="50"/>
        <v>307.70359086805547</v>
      </c>
      <c r="F113" s="29">
        <f t="shared" si="51"/>
        <v>1.1908686110400595</v>
      </c>
      <c r="G113" s="7">
        <v>8</v>
      </c>
      <c r="H113" s="14">
        <f>SUM($G$2:G113)</f>
        <v>1306</v>
      </c>
      <c r="I113" s="10">
        <v>440.75</v>
      </c>
      <c r="J113" s="6">
        <f t="shared" si="23"/>
        <v>3.0388654699999997</v>
      </c>
      <c r="K113" s="10">
        <v>441.78</v>
      </c>
      <c r="L113" s="6">
        <f t="shared" si="24"/>
        <v>3.0459670727999999</v>
      </c>
      <c r="M113" s="10">
        <v>23.73</v>
      </c>
      <c r="N113" s="9">
        <f t="shared" si="44"/>
        <v>1.0749591022221655E-3</v>
      </c>
      <c r="O113" s="30">
        <f>SUM($N$2:N113)</f>
        <v>0.17552537201496377</v>
      </c>
      <c r="P113" s="14">
        <f t="shared" si="52"/>
        <v>175.52537201496378</v>
      </c>
      <c r="Q113" s="34">
        <f t="shared" si="39"/>
        <v>0.90266809642697443</v>
      </c>
      <c r="R113" s="26">
        <f t="shared" si="46"/>
        <v>0.14621486428567151</v>
      </c>
      <c r="S113" s="9">
        <f t="shared" si="47"/>
        <v>2.9310507729292265E-2</v>
      </c>
      <c r="T113" s="4">
        <f t="shared" si="27"/>
        <v>29.310507729292265</v>
      </c>
      <c r="U113" s="9">
        <f t="shared" si="28"/>
        <v>0.10511804971185015</v>
      </c>
      <c r="V113" s="34">
        <f t="shared" si="29"/>
        <v>24.087281446651026</v>
      </c>
      <c r="W113" s="34">
        <f t="shared" si="30"/>
        <v>6.1700135066149256E-2</v>
      </c>
      <c r="X113" s="35">
        <f t="shared" si="31"/>
        <v>7.6508167482025078</v>
      </c>
      <c r="Y113" s="35">
        <f t="shared" si="32"/>
        <v>8.407490932090667</v>
      </c>
      <c r="Z113" s="35">
        <f t="shared" si="43"/>
        <v>3.1655348347635646</v>
      </c>
      <c r="AA113" s="35">
        <f t="shared" si="33"/>
        <v>3.1661680683772397</v>
      </c>
      <c r="AB113" s="34">
        <f t="shared" si="34"/>
        <v>60.427239538795163</v>
      </c>
      <c r="AC113" s="35">
        <f t="shared" si="35"/>
        <v>0.65030059392623785</v>
      </c>
      <c r="AD113" s="35">
        <f t="shared" si="36"/>
        <v>9.0479002322419053E-2</v>
      </c>
      <c r="AE113" s="35">
        <f t="shared" si="37"/>
        <v>0.2592204037513432</v>
      </c>
    </row>
    <row r="114" spans="4:31" x14ac:dyDescent="0.25">
      <c r="D114" s="11">
        <v>42676.734367291669</v>
      </c>
      <c r="E114" s="29">
        <f t="shared" si="50"/>
        <v>307.7343672916686</v>
      </c>
      <c r="F114" s="29">
        <f t="shared" si="51"/>
        <v>0.73863416671520099</v>
      </c>
      <c r="G114" s="7">
        <v>8</v>
      </c>
      <c r="H114" s="14">
        <f>SUM($G$2:G114)</f>
        <v>1314</v>
      </c>
      <c r="I114" s="10">
        <v>439.75</v>
      </c>
      <c r="J114" s="6">
        <f t="shared" si="23"/>
        <v>3.03197071</v>
      </c>
      <c r="K114" s="10">
        <v>440.78</v>
      </c>
      <c r="L114" s="6">
        <f t="shared" si="24"/>
        <v>3.0390723127999997</v>
      </c>
      <c r="M114" s="10">
        <v>23.46</v>
      </c>
      <c r="N114" s="9">
        <f t="shared" si="44"/>
        <v>1.0759376226955146E-3</v>
      </c>
      <c r="O114" s="30">
        <f>SUM($N$2:N114)</f>
        <v>0.17660130963765927</v>
      </c>
      <c r="P114" s="14">
        <f t="shared" si="52"/>
        <v>176.60130963765928</v>
      </c>
      <c r="Q114" s="34">
        <f t="shared" si="39"/>
        <v>1.4566583447938031</v>
      </c>
      <c r="R114" s="26">
        <f t="shared" si="46"/>
        <v>0.14621486428567151</v>
      </c>
      <c r="S114" s="9">
        <f t="shared" si="47"/>
        <v>3.0386445351987781E-2</v>
      </c>
      <c r="T114" s="4">
        <f t="shared" si="27"/>
        <v>30.386445351987781</v>
      </c>
      <c r="U114" s="9">
        <f t="shared" si="28"/>
        <v>0.10511804971185015</v>
      </c>
      <c r="V114" s="34">
        <f t="shared" si="29"/>
        <v>24.142056390247731</v>
      </c>
      <c r="W114" s="34">
        <f t="shared" si="30"/>
        <v>6.0624197443453737E-2</v>
      </c>
      <c r="X114" s="35">
        <f t="shared" si="31"/>
        <v>7.517400482988263</v>
      </c>
      <c r="Y114" s="35">
        <f t="shared" si="32"/>
        <v>8.2608796516354541</v>
      </c>
      <c r="Z114" s="35">
        <f t="shared" si="43"/>
        <v>3.2817360980146808</v>
      </c>
      <c r="AA114" s="35">
        <f t="shared" si="33"/>
        <v>3.2823925765299866</v>
      </c>
      <c r="AB114" s="34">
        <f t="shared" si="34"/>
        <v>60.519075875653662</v>
      </c>
      <c r="AC114" s="35">
        <f t="shared" si="35"/>
        <v>0.65128891020311741</v>
      </c>
      <c r="AD114" s="35">
        <f t="shared" si="36"/>
        <v>8.890121383689506E-2</v>
      </c>
      <c r="AE114" s="35">
        <f t="shared" si="37"/>
        <v>0.2598098759599875</v>
      </c>
    </row>
    <row r="115" spans="4:31" x14ac:dyDescent="0.25">
      <c r="D115" s="11">
        <v>42676.764136666665</v>
      </c>
      <c r="E115" s="29">
        <f t="shared" si="50"/>
        <v>307.76413666666485</v>
      </c>
      <c r="F115" s="29">
        <f t="shared" si="51"/>
        <v>0.71446499990997836</v>
      </c>
      <c r="G115" s="7">
        <v>8</v>
      </c>
      <c r="H115" s="14">
        <f>SUM($G$2:G115)</f>
        <v>1322</v>
      </c>
      <c r="I115" s="10">
        <v>438.91</v>
      </c>
      <c r="J115" s="6">
        <f t="shared" si="23"/>
        <v>3.0261791115999999</v>
      </c>
      <c r="K115" s="10">
        <v>440.09</v>
      </c>
      <c r="L115" s="6">
        <f t="shared" si="24"/>
        <v>3.0343149283999997</v>
      </c>
      <c r="M115" s="10">
        <v>23.6</v>
      </c>
      <c r="N115" s="9">
        <f t="shared" si="44"/>
        <v>1.0754300194362814E-3</v>
      </c>
      <c r="O115" s="30">
        <f>SUM($N$2:N115)</f>
        <v>0.17767673965709554</v>
      </c>
      <c r="P115" s="14">
        <f t="shared" si="52"/>
        <v>177.67673965709554</v>
      </c>
      <c r="Q115" s="34">
        <f t="shared" si="39"/>
        <v>1.5052242161222511</v>
      </c>
      <c r="R115" s="26">
        <f t="shared" si="46"/>
        <v>0.14621486428567151</v>
      </c>
      <c r="S115" s="9">
        <f t="shared" si="47"/>
        <v>3.1461875371424065E-2</v>
      </c>
      <c r="T115" s="4">
        <f t="shared" si="27"/>
        <v>31.461875371424064</v>
      </c>
      <c r="U115" s="9">
        <f t="shared" si="28"/>
        <v>0.10511804971185015</v>
      </c>
      <c r="V115" s="34">
        <f t="shared" si="29"/>
        <v>24.188260230141577</v>
      </c>
      <c r="W115" s="34">
        <f t="shared" si="30"/>
        <v>5.9548767424017456E-2</v>
      </c>
      <c r="X115" s="35">
        <f t="shared" si="31"/>
        <v>7.3840471605781648</v>
      </c>
      <c r="Y115" s="35">
        <f t="shared" si="32"/>
        <v>8.1143375390968835</v>
      </c>
      <c r="Z115" s="35">
        <f t="shared" si="43"/>
        <v>3.3978825401137991</v>
      </c>
      <c r="AA115" s="35">
        <f t="shared" si="33"/>
        <v>3.3985622525643118</v>
      </c>
      <c r="AB115" s="34">
        <f t="shared" si="34"/>
        <v>60.619414148298389</v>
      </c>
      <c r="AC115" s="35">
        <f t="shared" si="35"/>
        <v>0.65236872187070993</v>
      </c>
      <c r="AD115" s="35">
        <f t="shared" si="36"/>
        <v>8.7324169716621172E-2</v>
      </c>
      <c r="AE115" s="35">
        <f t="shared" si="37"/>
        <v>0.26030710841266891</v>
      </c>
    </row>
    <row r="116" spans="4:31" x14ac:dyDescent="0.25">
      <c r="D116" s="11">
        <v>42676.796475578703</v>
      </c>
      <c r="E116" s="29">
        <f t="shared" ref="E116:E127" si="53">D116-(115*365+29)-365</f>
        <v>307.79647557870339</v>
      </c>
      <c r="F116" s="29">
        <f t="shared" ref="F116:F127" si="54">(E116-E115)*24</f>
        <v>0.77613388892496005</v>
      </c>
      <c r="G116" s="7">
        <v>8</v>
      </c>
      <c r="H116" s="14">
        <f>SUM($G$2:G116)</f>
        <v>1330</v>
      </c>
      <c r="I116" s="10">
        <v>438.58</v>
      </c>
      <c r="J116" s="6">
        <f t="shared" si="23"/>
        <v>3.0239038407999996</v>
      </c>
      <c r="K116" s="10">
        <v>439.95</v>
      </c>
      <c r="L116" s="6">
        <f t="shared" si="24"/>
        <v>3.033349662</v>
      </c>
      <c r="M116" s="10">
        <v>23.6</v>
      </c>
      <c r="N116" s="9">
        <f t="shared" si="44"/>
        <v>1.0754300194362814E-3</v>
      </c>
      <c r="O116" s="30">
        <f>SUM($N$2:N116)</f>
        <v>0.17875216967653182</v>
      </c>
      <c r="P116" s="14">
        <f t="shared" ref="P116:P127" si="55">O116*1000</f>
        <v>178.75216967653182</v>
      </c>
      <c r="Q116" s="34">
        <f t="shared" si="39"/>
        <v>1.3856243552589658</v>
      </c>
      <c r="R116" s="26">
        <f t="shared" si="46"/>
        <v>0.14621486428567151</v>
      </c>
      <c r="S116" s="9">
        <f t="shared" si="47"/>
        <v>3.2537305390860347E-2</v>
      </c>
      <c r="T116" s="4">
        <f t="shared" si="27"/>
        <v>32.537305390860347</v>
      </c>
      <c r="U116" s="9">
        <f t="shared" si="28"/>
        <v>0.10511804971185015</v>
      </c>
      <c r="V116" s="34">
        <f t="shared" si="29"/>
        <v>24.206460161456157</v>
      </c>
      <c r="W116" s="34">
        <f t="shared" si="30"/>
        <v>5.8473337404581174E-2</v>
      </c>
      <c r="X116" s="35">
        <f t="shared" si="31"/>
        <v>7.2506938381680657</v>
      </c>
      <c r="Y116" s="35">
        <f t="shared" si="32"/>
        <v>7.9677954265583137</v>
      </c>
      <c r="Z116" s="35">
        <f t="shared" si="43"/>
        <v>3.5140289822129174</v>
      </c>
      <c r="AA116" s="35">
        <f t="shared" si="33"/>
        <v>3.5147319285986369</v>
      </c>
      <c r="AB116" s="34">
        <f t="shared" si="34"/>
        <v>60.747756329522375</v>
      </c>
      <c r="AC116" s="35">
        <f t="shared" si="35"/>
        <v>0.65374990355818652</v>
      </c>
      <c r="AD116" s="35">
        <f t="shared" si="36"/>
        <v>8.5747125596347312E-2</v>
      </c>
      <c r="AE116" s="35">
        <f t="shared" si="37"/>
        <v>0.26050297084546614</v>
      </c>
    </row>
    <row r="117" spans="4:31" x14ac:dyDescent="0.25">
      <c r="D117" s="11">
        <v>42676.828085324072</v>
      </c>
      <c r="E117" s="29">
        <f t="shared" si="53"/>
        <v>307.82808532407216</v>
      </c>
      <c r="F117" s="29">
        <f t="shared" si="54"/>
        <v>0.75863388885045424</v>
      </c>
      <c r="G117" s="7">
        <v>8</v>
      </c>
      <c r="H117" s="14">
        <f>SUM($G$2:G117)</f>
        <v>1338</v>
      </c>
      <c r="I117" s="10">
        <v>438.03</v>
      </c>
      <c r="J117" s="6">
        <f t="shared" si="23"/>
        <v>3.0201117227999998</v>
      </c>
      <c r="K117" s="10">
        <v>439.07</v>
      </c>
      <c r="L117" s="6">
        <f t="shared" si="24"/>
        <v>3.0272822732</v>
      </c>
      <c r="M117" s="10">
        <v>23.49</v>
      </c>
      <c r="N117" s="9">
        <f t="shared" si="44"/>
        <v>1.0758288102336723E-3</v>
      </c>
      <c r="O117" s="30">
        <f>SUM($N$2:N117)</f>
        <v>0.17982799848676548</v>
      </c>
      <c r="P117" s="14">
        <f t="shared" si="55"/>
        <v>179.82799848676547</v>
      </c>
      <c r="Q117" s="34">
        <f t="shared" si="39"/>
        <v>1.418113303459009</v>
      </c>
      <c r="R117" s="26">
        <f t="shared" si="46"/>
        <v>0.14621486428567151</v>
      </c>
      <c r="S117" s="9">
        <f t="shared" si="47"/>
        <v>3.3613134201094019E-2</v>
      </c>
      <c r="T117" s="4">
        <f t="shared" si="27"/>
        <v>33.61313420109402</v>
      </c>
      <c r="U117" s="9">
        <f t="shared" si="28"/>
        <v>0.10511804971185015</v>
      </c>
      <c r="V117" s="34">
        <f t="shared" si="29"/>
        <v>24.23685431959327</v>
      </c>
      <c r="W117" s="34">
        <f t="shared" si="30"/>
        <v>5.7397508594347502E-2</v>
      </c>
      <c r="X117" s="35">
        <f t="shared" si="31"/>
        <v>7.1172910656990904</v>
      </c>
      <c r="Y117" s="35">
        <f t="shared" si="32"/>
        <v>7.8211989732957035</v>
      </c>
      <c r="Z117" s="35">
        <f t="shared" si="43"/>
        <v>3.6302184937181541</v>
      </c>
      <c r="AA117" s="35">
        <f t="shared" si="33"/>
        <v>3.6309446826546847</v>
      </c>
      <c r="AB117" s="34">
        <f t="shared" si="34"/>
        <v>60.863958624647871</v>
      </c>
      <c r="AC117" s="35">
        <f t="shared" si="35"/>
        <v>0.65500043927870688</v>
      </c>
      <c r="AD117" s="35">
        <f t="shared" si="36"/>
        <v>8.4169496676810923E-2</v>
      </c>
      <c r="AE117" s="35">
        <f t="shared" si="37"/>
        <v>0.26083006404448217</v>
      </c>
    </row>
    <row r="118" spans="4:31" x14ac:dyDescent="0.25">
      <c r="D118" s="11">
        <v>42676.85008827546</v>
      </c>
      <c r="E118" s="29">
        <f t="shared" si="53"/>
        <v>307.85008827545971</v>
      </c>
      <c r="F118" s="29">
        <f t="shared" si="54"/>
        <v>0.52807083330117166</v>
      </c>
      <c r="G118" s="7">
        <v>8</v>
      </c>
      <c r="H118" s="14">
        <f>SUM($G$2:G118)</f>
        <v>1346</v>
      </c>
      <c r="I118" s="10">
        <v>437.32</v>
      </c>
      <c r="J118" s="6">
        <f t="shared" si="23"/>
        <v>3.0152164431999999</v>
      </c>
      <c r="K118" s="10">
        <v>438.3</v>
      </c>
      <c r="L118" s="6">
        <f t="shared" si="24"/>
        <v>3.0219733080000002</v>
      </c>
      <c r="M118" s="10">
        <v>23.58</v>
      </c>
      <c r="N118" s="9">
        <f t="shared" si="44"/>
        <v>1.0755025048620516E-3</v>
      </c>
      <c r="O118" s="30">
        <f>SUM($N$2:N118)</f>
        <v>0.18090350099162752</v>
      </c>
      <c r="P118" s="14">
        <f t="shared" si="55"/>
        <v>180.90350099162754</v>
      </c>
      <c r="Q118" s="34">
        <f t="shared" si="39"/>
        <v>2.0366633357473587</v>
      </c>
      <c r="R118" s="26">
        <f t="shared" si="46"/>
        <v>0.14621486428567151</v>
      </c>
      <c r="S118" s="9">
        <f t="shared" si="47"/>
        <v>3.4688636705956073E-2</v>
      </c>
      <c r="T118" s="4">
        <f t="shared" si="27"/>
        <v>34.688636705956071</v>
      </c>
      <c r="U118" s="9">
        <f t="shared" si="28"/>
        <v>0.10511804971185015</v>
      </c>
      <c r="V118" s="34">
        <f t="shared" si="29"/>
        <v>24.27620346110729</v>
      </c>
      <c r="W118" s="34">
        <f t="shared" si="30"/>
        <v>5.6322006089485448E-2</v>
      </c>
      <c r="X118" s="35">
        <f t="shared" si="31"/>
        <v>6.9839287550961959</v>
      </c>
      <c r="Y118" s="35">
        <f t="shared" si="32"/>
        <v>7.6746469836221927</v>
      </c>
      <c r="Z118" s="35">
        <f t="shared" si="43"/>
        <v>3.7463727642432558</v>
      </c>
      <c r="AA118" s="35">
        <f t="shared" si="33"/>
        <v>3.7471221886809918</v>
      </c>
      <c r="AB118" s="34">
        <f t="shared" si="34"/>
        <v>60.971161472807367</v>
      </c>
      <c r="AC118" s="35">
        <f t="shared" si="35"/>
        <v>0.65615412553610986</v>
      </c>
      <c r="AD118" s="35">
        <f t="shared" si="36"/>
        <v>8.2592346261648075E-2</v>
      </c>
      <c r="AE118" s="35">
        <f t="shared" si="37"/>
        <v>0.26125352820224212</v>
      </c>
    </row>
    <row r="119" spans="4:31" x14ac:dyDescent="0.25">
      <c r="D119" s="11">
        <v>42677.359675069441</v>
      </c>
      <c r="E119" s="29">
        <f t="shared" si="53"/>
        <v>308.35967506944144</v>
      </c>
      <c r="F119" s="29">
        <f t="shared" si="54"/>
        <v>12.230083055561408</v>
      </c>
      <c r="G119" s="7">
        <v>8</v>
      </c>
      <c r="H119" s="14">
        <f>SUM($G$2:G119)</f>
        <v>1354</v>
      </c>
      <c r="I119" s="10">
        <v>439.27</v>
      </c>
      <c r="J119" s="6">
        <f t="shared" si="23"/>
        <v>3.0286612251999996</v>
      </c>
      <c r="K119" s="10">
        <v>440.3</v>
      </c>
      <c r="L119" s="6">
        <f t="shared" si="24"/>
        <v>3.0357628280000002</v>
      </c>
      <c r="M119" s="10">
        <v>23.57</v>
      </c>
      <c r="N119" s="9">
        <f t="shared" si="44"/>
        <v>1.0755387512392713E-3</v>
      </c>
      <c r="O119" s="30">
        <f>SUM($N$2:N119)</f>
        <v>0.1819790397428668</v>
      </c>
      <c r="P119" s="14">
        <f t="shared" si="55"/>
        <v>181.9790397428668</v>
      </c>
      <c r="Q119" s="34">
        <f t="shared" si="39"/>
        <v>8.7942064363184316E-2</v>
      </c>
      <c r="R119" s="26">
        <f t="shared" si="46"/>
        <v>0.14621486428567151</v>
      </c>
      <c r="S119" s="9">
        <f t="shared" si="47"/>
        <v>3.5764175457195346E-2</v>
      </c>
      <c r="T119" s="4">
        <f t="shared" si="27"/>
        <v>35.76417545719535</v>
      </c>
      <c r="U119" s="9">
        <f t="shared" si="28"/>
        <v>0.10511804971185015</v>
      </c>
      <c r="V119" s="34">
        <f t="shared" si="29"/>
        <v>24.168436946778613</v>
      </c>
      <c r="W119" s="34">
        <f t="shared" si="30"/>
        <v>5.5246467338246175E-2</v>
      </c>
      <c r="X119" s="35">
        <f t="shared" si="31"/>
        <v>6.8505619499425254</v>
      </c>
      <c r="Y119" s="35">
        <f t="shared" si="32"/>
        <v>7.5280900548818961</v>
      </c>
      <c r="Z119" s="35">
        <f t="shared" si="43"/>
        <v>3.8625309493770974</v>
      </c>
      <c r="AA119" s="35">
        <f t="shared" si="33"/>
        <v>3.8633036100991172</v>
      </c>
      <c r="AB119" s="34">
        <f t="shared" si="34"/>
        <v>61.225484915876343</v>
      </c>
      <c r="AC119" s="35">
        <f t="shared" si="35"/>
        <v>0.65889108137489083</v>
      </c>
      <c r="AD119" s="35">
        <f t="shared" si="36"/>
        <v>8.1015142693667247E-2</v>
      </c>
      <c r="AE119" s="35">
        <f t="shared" si="37"/>
        <v>0.26009377593144201</v>
      </c>
    </row>
    <row r="120" spans="4:31" x14ac:dyDescent="0.25">
      <c r="D120" s="11">
        <v>42677.387372835648</v>
      </c>
      <c r="E120" s="29">
        <f t="shared" si="53"/>
        <v>308.38737283564842</v>
      </c>
      <c r="F120" s="29">
        <f t="shared" si="54"/>
        <v>0.66474638896761462</v>
      </c>
      <c r="G120" s="7">
        <v>8</v>
      </c>
      <c r="H120" s="14">
        <f>SUM($G$2:G120)</f>
        <v>1362</v>
      </c>
      <c r="I120" s="10">
        <v>438.13</v>
      </c>
      <c r="J120" s="6">
        <f t="shared" si="23"/>
        <v>3.0208011988000001</v>
      </c>
      <c r="K120" s="10">
        <v>439.16</v>
      </c>
      <c r="L120" s="6">
        <f t="shared" si="24"/>
        <v>3.0279028016000002</v>
      </c>
      <c r="M120" s="10">
        <v>23.53</v>
      </c>
      <c r="N120" s="9">
        <f t="shared" si="44"/>
        <v>1.0756837611828117E-3</v>
      </c>
      <c r="O120" s="30">
        <f>SUM($N$2:N120)</f>
        <v>0.18305472350404961</v>
      </c>
      <c r="P120" s="14">
        <f t="shared" si="55"/>
        <v>183.0547235040496</v>
      </c>
      <c r="Q120" s="34">
        <f t="shared" si="39"/>
        <v>1.6181866935048779</v>
      </c>
      <c r="R120" s="26">
        <f t="shared" si="46"/>
        <v>0.14621486428567151</v>
      </c>
      <c r="S120" s="9">
        <f t="shared" si="47"/>
        <v>3.6839859218378158E-2</v>
      </c>
      <c r="T120" s="4">
        <f t="shared" si="27"/>
        <v>36.839859218378159</v>
      </c>
      <c r="U120" s="9">
        <f t="shared" si="28"/>
        <v>0.10511804971185015</v>
      </c>
      <c r="V120" s="34">
        <f t="shared" si="29"/>
        <v>24.231322433093922</v>
      </c>
      <c r="W120" s="34">
        <f t="shared" si="30"/>
        <v>5.4170783577063363E-2</v>
      </c>
      <c r="X120" s="35">
        <f t="shared" si="31"/>
        <v>6.7171771635558573</v>
      </c>
      <c r="Y120" s="35">
        <f t="shared" si="32"/>
        <v>7.3815133665448975</v>
      </c>
      <c r="Z120" s="35">
        <f t="shared" si="43"/>
        <v>3.9787047955848411</v>
      </c>
      <c r="AA120" s="35">
        <f t="shared" si="33"/>
        <v>3.9795006957239858</v>
      </c>
      <c r="AB120" s="34">
        <f t="shared" si="34"/>
        <v>61.309176117898033</v>
      </c>
      <c r="AC120" s="35">
        <f t="shared" si="35"/>
        <v>0.65979174205038238</v>
      </c>
      <c r="AD120" s="35">
        <f t="shared" si="36"/>
        <v>7.9437726478582729E-2</v>
      </c>
      <c r="AE120" s="35">
        <f t="shared" si="37"/>
        <v>0.26077053147103491</v>
      </c>
    </row>
    <row r="121" spans="4:31" x14ac:dyDescent="0.25">
      <c r="D121" s="11">
        <v>42677.419375925929</v>
      </c>
      <c r="E121" s="29">
        <f t="shared" si="53"/>
        <v>308.41937592592876</v>
      </c>
      <c r="F121" s="29">
        <f t="shared" si="54"/>
        <v>0.76807416672818363</v>
      </c>
      <c r="G121" s="7">
        <v>8</v>
      </c>
      <c r="H121" s="14">
        <f>SUM($G$2:G121)</f>
        <v>1370</v>
      </c>
      <c r="I121" s="10">
        <v>437.28</v>
      </c>
      <c r="J121" s="6">
        <f t="shared" si="23"/>
        <v>3.0149406527999996</v>
      </c>
      <c r="K121" s="10">
        <v>438.28</v>
      </c>
      <c r="L121" s="6">
        <f t="shared" si="24"/>
        <v>3.0218354127999998</v>
      </c>
      <c r="M121" s="10">
        <v>23.61</v>
      </c>
      <c r="N121" s="9">
        <f t="shared" si="44"/>
        <v>1.0753937803872373E-3</v>
      </c>
      <c r="O121" s="30">
        <f>SUM($N$2:N121)</f>
        <v>0.18413011728443685</v>
      </c>
      <c r="P121" s="14">
        <f t="shared" si="55"/>
        <v>184.13011728443684</v>
      </c>
      <c r="Q121" s="34">
        <f t="shared" si="39"/>
        <v>1.4001171071384466</v>
      </c>
      <c r="R121" s="26">
        <f t="shared" si="46"/>
        <v>0.14621486428567151</v>
      </c>
      <c r="S121" s="9">
        <f t="shared" si="47"/>
        <v>3.7915252998765393E-2</v>
      </c>
      <c r="T121" s="4">
        <f t="shared" si="27"/>
        <v>37.915252998765396</v>
      </c>
      <c r="U121" s="9">
        <f t="shared" si="28"/>
        <v>0.10511804971185015</v>
      </c>
      <c r="V121" s="34">
        <f t="shared" si="29"/>
        <v>24.278424116381817</v>
      </c>
      <c r="W121" s="34">
        <f t="shared" si="30"/>
        <v>5.3095389796676128E-2</v>
      </c>
      <c r="X121" s="35">
        <f t="shared" si="31"/>
        <v>6.5838283347878397</v>
      </c>
      <c r="Y121" s="35">
        <f t="shared" si="32"/>
        <v>7.2349761920745488</v>
      </c>
      <c r="Z121" s="35">
        <f t="shared" si="43"/>
        <v>4.0948473238666621</v>
      </c>
      <c r="AA121" s="35">
        <f t="shared" si="33"/>
        <v>4.0956664571580932</v>
      </c>
      <c r="AB121" s="34">
        <f t="shared" si="34"/>
        <v>61.408611609080488</v>
      </c>
      <c r="AC121" s="35">
        <f t="shared" si="35"/>
        <v>0.66086183824320588</v>
      </c>
      <c r="AD121" s="35">
        <f t="shared" si="36"/>
        <v>7.7860735500380585E-2</v>
      </c>
      <c r="AE121" s="35">
        <f t="shared" si="37"/>
        <v>0.26127742625641359</v>
      </c>
    </row>
    <row r="122" spans="4:31" x14ac:dyDescent="0.25">
      <c r="D122" s="11">
        <v>42677.450372210646</v>
      </c>
      <c r="E122" s="29">
        <f t="shared" si="53"/>
        <v>308.45037221064558</v>
      </c>
      <c r="F122" s="29">
        <f t="shared" si="54"/>
        <v>0.74391083320369944</v>
      </c>
      <c r="G122" s="7">
        <v>8</v>
      </c>
      <c r="H122" s="14">
        <f>SUM($G$2:G122)</f>
        <v>1378</v>
      </c>
      <c r="I122" s="10">
        <v>436.7</v>
      </c>
      <c r="J122" s="6">
        <f t="shared" si="23"/>
        <v>3.0109416919999998</v>
      </c>
      <c r="K122" s="10">
        <v>437.76</v>
      </c>
      <c r="L122" s="6">
        <f t="shared" si="24"/>
        <v>3.0182501375999999</v>
      </c>
      <c r="M122" s="10">
        <v>23.78</v>
      </c>
      <c r="N122" s="9">
        <f t="shared" si="44"/>
        <v>1.074778090013527E-3</v>
      </c>
      <c r="O122" s="30">
        <f>SUM($N$2:N122)</f>
        <v>0.18520489537445037</v>
      </c>
      <c r="P122" s="14">
        <f t="shared" si="55"/>
        <v>185.20489537445036</v>
      </c>
      <c r="Q122" s="34">
        <f t="shared" si="39"/>
        <v>1.4447673592612258</v>
      </c>
      <c r="R122" s="26">
        <f t="shared" si="46"/>
        <v>0.14621486428567151</v>
      </c>
      <c r="S122" s="9">
        <f t="shared" si="47"/>
        <v>3.8990031088778923E-2</v>
      </c>
      <c r="T122" s="4">
        <f t="shared" si="27"/>
        <v>38.99003108877892</v>
      </c>
      <c r="U122" s="9">
        <f t="shared" si="28"/>
        <v>0.10511804971185015</v>
      </c>
      <c r="V122" s="34">
        <f t="shared" si="29"/>
        <v>24.310669332748891</v>
      </c>
      <c r="W122" s="34">
        <f t="shared" si="30"/>
        <v>5.2020611706662598E-2</v>
      </c>
      <c r="X122" s="35">
        <f t="shared" si="31"/>
        <v>6.4505558516261621</v>
      </c>
      <c r="Y122" s="35">
        <f t="shared" si="32"/>
        <v>7.0885229138749031</v>
      </c>
      <c r="Z122" s="35">
        <f t="shared" si="43"/>
        <v>4.2109233575881237</v>
      </c>
      <c r="AA122" s="35">
        <f t="shared" si="33"/>
        <v>4.21176571073027</v>
      </c>
      <c r="AB122" s="34">
        <f t="shared" si="34"/>
        <v>61.522819670913059</v>
      </c>
      <c r="AC122" s="35">
        <f t="shared" si="35"/>
        <v>0.66209091259788</v>
      </c>
      <c r="AD122" s="35">
        <f t="shared" si="36"/>
        <v>7.6284647389744165E-2</v>
      </c>
      <c r="AE122" s="35">
        <f t="shared" si="37"/>
        <v>0.26162444001237584</v>
      </c>
    </row>
    <row r="123" spans="4:31" x14ac:dyDescent="0.25">
      <c r="D123" s="11">
        <v>42677.479539803244</v>
      </c>
      <c r="E123" s="29">
        <f t="shared" si="53"/>
        <v>308.47953980324382</v>
      </c>
      <c r="F123" s="29">
        <f t="shared" si="54"/>
        <v>0.70002222235780209</v>
      </c>
      <c r="G123" s="7">
        <v>8</v>
      </c>
      <c r="H123" s="14">
        <f>SUM($G$2:G123)</f>
        <v>1386</v>
      </c>
      <c r="I123" s="10">
        <v>436.14</v>
      </c>
      <c r="J123" s="6">
        <f t="shared" si="23"/>
        <v>3.0070806263999996</v>
      </c>
      <c r="K123" s="10">
        <v>437.11</v>
      </c>
      <c r="L123" s="6">
        <f t="shared" si="24"/>
        <v>3.0137685435999999</v>
      </c>
      <c r="M123" s="10">
        <v>23.53</v>
      </c>
      <c r="N123" s="9">
        <f t="shared" si="44"/>
        <v>1.0756837611828117E-3</v>
      </c>
      <c r="O123" s="30">
        <f>SUM($N$2:N123)</f>
        <v>0.18628057913563317</v>
      </c>
      <c r="P123" s="14">
        <f t="shared" si="55"/>
        <v>186.28057913563316</v>
      </c>
      <c r="Q123" s="34">
        <f t="shared" si="39"/>
        <v>1.5366423048110005</v>
      </c>
      <c r="R123" s="26">
        <f t="shared" si="46"/>
        <v>0.14621486428567151</v>
      </c>
      <c r="S123" s="9">
        <f t="shared" si="47"/>
        <v>4.0065714849961735E-2</v>
      </c>
      <c r="T123" s="4">
        <f t="shared" si="27"/>
        <v>40.065714849961736</v>
      </c>
      <c r="U123" s="9">
        <f t="shared" si="28"/>
        <v>0.10511804971185015</v>
      </c>
      <c r="V123" s="34">
        <f t="shared" si="29"/>
        <v>24.341884022587795</v>
      </c>
      <c r="W123" s="34">
        <f t="shared" si="30"/>
        <v>5.0944927945479786E-2</v>
      </c>
      <c r="X123" s="35">
        <f t="shared" si="31"/>
        <v>6.317171065239493</v>
      </c>
      <c r="Y123" s="35">
        <f t="shared" si="32"/>
        <v>6.9419462255379045</v>
      </c>
      <c r="Z123" s="35">
        <f t="shared" si="43"/>
        <v>4.3270972037958675</v>
      </c>
      <c r="AA123" s="35">
        <f t="shared" si="33"/>
        <v>4.3279627963551386</v>
      </c>
      <c r="AB123" s="34">
        <f t="shared" si="34"/>
        <v>61.638181669411154</v>
      </c>
      <c r="AC123" s="35">
        <f t="shared" si="35"/>
        <v>0.66333240528747517</v>
      </c>
      <c r="AD123" s="35">
        <f t="shared" si="36"/>
        <v>7.4707231174659647E-2</v>
      </c>
      <c r="AE123" s="35">
        <f t="shared" si="37"/>
        <v>0.26196036353786517</v>
      </c>
    </row>
    <row r="124" spans="4:31" x14ac:dyDescent="0.25">
      <c r="D124" s="11">
        <v>42677.513418043978</v>
      </c>
      <c r="E124" s="29">
        <f t="shared" si="53"/>
        <v>308.51341804397816</v>
      </c>
      <c r="F124" s="29">
        <f t="shared" si="54"/>
        <v>0.81307777762413025</v>
      </c>
      <c r="G124" s="7">
        <v>8</v>
      </c>
      <c r="H124" s="14">
        <f>SUM($G$2:G124)</f>
        <v>1394</v>
      </c>
      <c r="I124" s="10">
        <v>435.7</v>
      </c>
      <c r="J124" s="6">
        <f t="shared" si="23"/>
        <v>3.0040469319999996</v>
      </c>
      <c r="K124" s="10">
        <v>436.66</v>
      </c>
      <c r="L124" s="6">
        <f t="shared" si="24"/>
        <v>3.0106659015999999</v>
      </c>
      <c r="M124" s="10">
        <v>23.4</v>
      </c>
      <c r="N124" s="9">
        <f t="shared" si="44"/>
        <v>1.0761553136662168E-3</v>
      </c>
      <c r="O124" s="30">
        <f>SUM($N$2:N124)</f>
        <v>0.1873567344492994</v>
      </c>
      <c r="P124" s="14">
        <f t="shared" si="55"/>
        <v>187.35673444929941</v>
      </c>
      <c r="Q124" s="34">
        <f t="shared" si="39"/>
        <v>1.3235576512874543</v>
      </c>
      <c r="R124" s="26">
        <f t="shared" si="46"/>
        <v>0.14621486428567151</v>
      </c>
      <c r="S124" s="9">
        <f t="shared" si="47"/>
        <v>4.1141870163627955E-2</v>
      </c>
      <c r="T124" s="4">
        <f t="shared" si="27"/>
        <v>41.141870163627956</v>
      </c>
      <c r="U124" s="9">
        <f t="shared" si="28"/>
        <v>0.10511804971185015</v>
      </c>
      <c r="V124" s="34">
        <f t="shared" si="29"/>
        <v>24.366466140948912</v>
      </c>
      <c r="W124" s="34">
        <f t="shared" si="30"/>
        <v>4.9868772631813565E-2</v>
      </c>
      <c r="X124" s="35">
        <f t="shared" si="31"/>
        <v>6.1837278063448817</v>
      </c>
      <c r="Y124" s="35">
        <f t="shared" si="32"/>
        <v>6.7953052816976722</v>
      </c>
      <c r="Z124" s="35">
        <f t="shared" si="43"/>
        <v>4.4433219776718191</v>
      </c>
      <c r="AA124" s="35">
        <f t="shared" si="33"/>
        <v>4.4442108198357859</v>
      </c>
      <c r="AB124" s="34">
        <f t="shared" si="34"/>
        <v>61.760240494890262</v>
      </c>
      <c r="AC124" s="35">
        <f t="shared" si="35"/>
        <v>0.66464596730534697</v>
      </c>
      <c r="AD124" s="35">
        <f t="shared" si="36"/>
        <v>7.3129123460307019E-2</v>
      </c>
      <c r="AE124" s="35">
        <f t="shared" si="37"/>
        <v>0.26222490923434594</v>
      </c>
    </row>
    <row r="125" spans="4:31" x14ac:dyDescent="0.25">
      <c r="D125" s="11">
        <v>42677.548986238427</v>
      </c>
      <c r="E125" s="29">
        <f t="shared" si="53"/>
        <v>308.54898623842746</v>
      </c>
      <c r="F125" s="29">
        <f t="shared" si="54"/>
        <v>0.85363666678313166</v>
      </c>
      <c r="G125" s="7">
        <v>48</v>
      </c>
      <c r="H125" s="14">
        <f>SUM($G$2:G125)</f>
        <v>1442</v>
      </c>
      <c r="I125" s="10">
        <v>435.31</v>
      </c>
      <c r="J125" s="6">
        <f t="shared" si="23"/>
        <v>3.0013579755999999</v>
      </c>
      <c r="K125" s="10">
        <v>436.34</v>
      </c>
      <c r="L125" s="6">
        <f t="shared" si="24"/>
        <v>3.0084595783999997</v>
      </c>
      <c r="M125" s="10">
        <v>23.73</v>
      </c>
      <c r="N125" s="9">
        <f t="shared" si="44"/>
        <v>6.449754613332994E-3</v>
      </c>
      <c r="O125" s="30">
        <f>SUM($N$2:N125)</f>
        <v>0.1938064890626324</v>
      </c>
      <c r="P125" s="14">
        <f t="shared" si="55"/>
        <v>193.80648906263241</v>
      </c>
      <c r="Q125" s="34">
        <f t="shared" si="39"/>
        <v>7.5556203995294977</v>
      </c>
      <c r="R125" s="26">
        <f t="shared" si="46"/>
        <v>0.14621486428567151</v>
      </c>
      <c r="S125" s="9">
        <f t="shared" si="47"/>
        <v>4.7591624776960953E-2</v>
      </c>
      <c r="T125" s="4">
        <f t="shared" si="27"/>
        <v>47.591624776960956</v>
      </c>
      <c r="U125" s="9">
        <f t="shared" si="28"/>
        <v>0.10511804971185015</v>
      </c>
      <c r="V125" s="34">
        <f t="shared" si="29"/>
        <v>24.388296380996163</v>
      </c>
      <c r="W125" s="34">
        <f t="shared" si="30"/>
        <v>4.3419018018480568E-2</v>
      </c>
      <c r="X125" s="35">
        <f t="shared" si="31"/>
        <v>5.3839582342915904</v>
      </c>
      <c r="Y125" s="35">
        <f t="shared" si="32"/>
        <v>5.9164376201006483</v>
      </c>
      <c r="Z125" s="35">
        <f t="shared" si="43"/>
        <v>5.139895475911783</v>
      </c>
      <c r="AA125" s="35">
        <f t="shared" si="33"/>
        <v>5.1409236606439119</v>
      </c>
      <c r="AB125" s="34">
        <f t="shared" si="34"/>
        <v>62.617277916440031</v>
      </c>
      <c r="AC125" s="35">
        <f t="shared" si="35"/>
        <v>0.6738691578482976</v>
      </c>
      <c r="AD125" s="35">
        <f t="shared" si="36"/>
        <v>6.3671002144800301E-2</v>
      </c>
      <c r="AE125" s="35">
        <f t="shared" si="37"/>
        <v>0.26245984000690198</v>
      </c>
    </row>
    <row r="126" spans="4:31" x14ac:dyDescent="0.25">
      <c r="D126" s="11">
        <v>42677.580121435189</v>
      </c>
      <c r="E126" s="29">
        <f t="shared" si="53"/>
        <v>308.58012143518863</v>
      </c>
      <c r="F126" s="29">
        <f t="shared" si="54"/>
        <v>0.74724472226807848</v>
      </c>
      <c r="G126" s="7">
        <v>46</v>
      </c>
      <c r="H126" s="14">
        <f>SUM($G$2:G126)</f>
        <v>1488</v>
      </c>
      <c r="I126" s="10">
        <v>430.11</v>
      </c>
      <c r="J126" s="6">
        <f t="shared" si="23"/>
        <v>2.9655052236000001</v>
      </c>
      <c r="K126" s="10">
        <v>431.01</v>
      </c>
      <c r="L126" s="6">
        <f t="shared" si="24"/>
        <v>2.9717105075999997</v>
      </c>
      <c r="M126" s="10">
        <v>23.79</v>
      </c>
      <c r="N126" s="9">
        <f t="shared" si="44"/>
        <v>6.1797658955996832E-3</v>
      </c>
      <c r="O126" s="30">
        <f>SUM($N$2:N126)</f>
        <v>0.19998625495823208</v>
      </c>
      <c r="P126" s="14">
        <f t="shared" si="55"/>
        <v>199.98625495823208</v>
      </c>
      <c r="Q126" s="34">
        <f t="shared" si="39"/>
        <v>8.2700696457815273</v>
      </c>
      <c r="R126" s="26">
        <f t="shared" si="46"/>
        <v>0.14621486428567151</v>
      </c>
      <c r="S126" s="9">
        <f t="shared" si="47"/>
        <v>5.3771390672560634E-2</v>
      </c>
      <c r="T126" s="4">
        <f t="shared" si="27"/>
        <v>53.771390672560635</v>
      </c>
      <c r="U126" s="9">
        <f t="shared" si="28"/>
        <v>0.10511804971185015</v>
      </c>
      <c r="V126" s="34">
        <f t="shared" si="29"/>
        <v>24.683149188838762</v>
      </c>
      <c r="W126" s="34">
        <f t="shared" si="30"/>
        <v>3.7239252122880886E-2</v>
      </c>
      <c r="X126" s="35">
        <f t="shared" si="31"/>
        <v>4.6176672632372302</v>
      </c>
      <c r="Y126" s="35">
        <f t="shared" si="32"/>
        <v>5.0743596299310223</v>
      </c>
      <c r="Z126" s="35">
        <f t="shared" si="43"/>
        <v>5.8073101926365487</v>
      </c>
      <c r="AA126" s="35">
        <f t="shared" si="33"/>
        <v>5.8084718870139511</v>
      </c>
      <c r="AB126" s="34">
        <f t="shared" si="34"/>
        <v>63.164503098767057</v>
      </c>
      <c r="AC126" s="35">
        <f t="shared" si="35"/>
        <v>0.67975823806766111</v>
      </c>
      <c r="AD126" s="35">
        <f t="shared" si="36"/>
        <v>5.4608800705200355E-2</v>
      </c>
      <c r="AE126" s="35">
        <f t="shared" si="37"/>
        <v>0.26563296122713842</v>
      </c>
    </row>
    <row r="127" spans="4:31" x14ac:dyDescent="0.25">
      <c r="D127" s="11">
        <v>42677.611372384257</v>
      </c>
      <c r="E127" s="29">
        <f t="shared" si="53"/>
        <v>308.61137238425727</v>
      </c>
      <c r="F127" s="29">
        <f t="shared" si="54"/>
        <v>0.75002277764724568</v>
      </c>
      <c r="G127" s="7">
        <v>47</v>
      </c>
      <c r="H127" s="14">
        <f>SUM($G$2:G127)</f>
        <v>1535</v>
      </c>
      <c r="I127" s="10">
        <v>426.44</v>
      </c>
      <c r="J127" s="6">
        <f t="shared" si="23"/>
        <v>2.9402014543999999</v>
      </c>
      <c r="K127" s="10">
        <v>427.35</v>
      </c>
      <c r="L127" s="6">
        <f t="shared" si="24"/>
        <v>2.9464756859999999</v>
      </c>
      <c r="M127" s="10">
        <v>23.54</v>
      </c>
      <c r="N127" s="9">
        <f t="shared" si="44"/>
        <v>6.3194290920584933E-3</v>
      </c>
      <c r="O127" s="30">
        <f>SUM($N$2:N127)</f>
        <v>0.20630568405029057</v>
      </c>
      <c r="P127" s="14">
        <f t="shared" si="55"/>
        <v>206.30568405029058</v>
      </c>
      <c r="Q127" s="34">
        <f t="shared" si="39"/>
        <v>8.42564956744644</v>
      </c>
      <c r="R127" s="26">
        <f t="shared" si="46"/>
        <v>0.14621486428567151</v>
      </c>
      <c r="S127" s="9">
        <f t="shared" si="47"/>
        <v>6.0090819764619129E-2</v>
      </c>
      <c r="T127" s="4">
        <f t="shared" si="27"/>
        <v>60.090819764619127</v>
      </c>
      <c r="U127" s="9">
        <f t="shared" si="28"/>
        <v>0.10511804971185015</v>
      </c>
      <c r="V127" s="34">
        <f t="shared" si="29"/>
        <v>24.895575690862582</v>
      </c>
      <c r="W127" s="34">
        <f t="shared" si="30"/>
        <v>3.0919823030822392E-2</v>
      </c>
      <c r="X127" s="35">
        <f t="shared" si="31"/>
        <v>3.8340580558219766</v>
      </c>
      <c r="Y127" s="35">
        <f t="shared" si="32"/>
        <v>4.2132506107933807</v>
      </c>
      <c r="Z127" s="35">
        <f t="shared" si="43"/>
        <v>6.4898085345788656</v>
      </c>
      <c r="AA127" s="35">
        <f t="shared" si="33"/>
        <v>6.4911067559300513</v>
      </c>
      <c r="AB127" s="34">
        <f t="shared" si="34"/>
        <v>63.813185615880883</v>
      </c>
      <c r="AC127" s="35">
        <f t="shared" si="35"/>
        <v>0.68673917297993459</v>
      </c>
      <c r="AD127" s="35">
        <f t="shared" si="36"/>
        <v>4.5341792798593385E-2</v>
      </c>
      <c r="AE127" s="35">
        <f t="shared" si="37"/>
        <v>0.26791903422147195</v>
      </c>
    </row>
    <row r="128" spans="4:31" x14ac:dyDescent="0.25">
      <c r="D128" s="11">
        <v>42677.659467592595</v>
      </c>
      <c r="E128" s="29">
        <f t="shared" ref="E128:E134" si="56">D128-(115*365+29)-365</f>
        <v>308.65946759259532</v>
      </c>
      <c r="F128" s="29">
        <f t="shared" ref="F128:F134" si="57">(E128-E127)*24</f>
        <v>1.1542850001133047</v>
      </c>
      <c r="G128" s="7">
        <v>47</v>
      </c>
      <c r="H128" s="14">
        <f>SUM($G$2:G128)</f>
        <v>1582</v>
      </c>
      <c r="I128" s="10">
        <v>424.91</v>
      </c>
      <c r="J128" s="6">
        <f t="shared" si="23"/>
        <v>2.9296524715999999</v>
      </c>
      <c r="K128" s="10">
        <v>425.84</v>
      </c>
      <c r="L128" s="6">
        <f t="shared" si="24"/>
        <v>2.9360645983999998</v>
      </c>
      <c r="M128" s="10">
        <v>24.02</v>
      </c>
      <c r="N128" s="9">
        <f t="shared" si="44"/>
        <v>6.3092217159297194E-3</v>
      </c>
      <c r="O128" s="30">
        <f>SUM($N$2:N128)</f>
        <v>0.21261490576622027</v>
      </c>
      <c r="P128" s="14">
        <f t="shared" ref="P128:P134" si="58">O128*1000</f>
        <v>212.61490576622026</v>
      </c>
      <c r="Q128" s="34">
        <f t="shared" si="39"/>
        <v>5.4659132842499085</v>
      </c>
      <c r="R128" s="26">
        <f t="shared" si="46"/>
        <v>0.14621486428567151</v>
      </c>
      <c r="S128" s="9">
        <f t="shared" si="47"/>
        <v>6.6400041480548844E-2</v>
      </c>
      <c r="T128" s="4">
        <f t="shared" si="27"/>
        <v>66.40004148054885</v>
      </c>
      <c r="U128" s="9">
        <f t="shared" si="28"/>
        <v>0.10511804971185015</v>
      </c>
      <c r="V128" s="34">
        <f t="shared" si="29"/>
        <v>24.985218746585019</v>
      </c>
      <c r="W128" s="34">
        <f t="shared" si="30"/>
        <v>2.4610601314892677E-2</v>
      </c>
      <c r="X128" s="35">
        <f t="shared" si="31"/>
        <v>3.051714563046692</v>
      </c>
      <c r="Y128" s="35">
        <f t="shared" si="32"/>
        <v>3.3535324868644967</v>
      </c>
      <c r="Z128" s="35">
        <f t="shared" si="43"/>
        <v>7.1712044798992753</v>
      </c>
      <c r="AA128" s="35">
        <f t="shared" si="33"/>
        <v>7.1726390077008153</v>
      </c>
      <c r="AB128" s="34">
        <f t="shared" si="34"/>
        <v>64.583260684087335</v>
      </c>
      <c r="AC128" s="35">
        <f t="shared" si="35"/>
        <v>0.69502649965652286</v>
      </c>
      <c r="AD128" s="35">
        <f t="shared" si="36"/>
        <v>3.6089753306682293E-2</v>
      </c>
      <c r="AE128" s="35">
        <f t="shared" si="37"/>
        <v>0.26888374703679491</v>
      </c>
    </row>
    <row r="129" spans="4:31" x14ac:dyDescent="0.25">
      <c r="D129" s="11">
        <v>42677.702636631948</v>
      </c>
      <c r="E129" s="29">
        <f t="shared" si="56"/>
        <v>308.70263663194783</v>
      </c>
      <c r="F129" s="29">
        <f t="shared" si="57"/>
        <v>1.0360569444601424</v>
      </c>
      <c r="G129" s="7">
        <v>45</v>
      </c>
      <c r="H129" s="14">
        <f>SUM($G$2:G129)</f>
        <v>1627</v>
      </c>
      <c r="I129" s="10">
        <v>422.89</v>
      </c>
      <c r="J129" s="6">
        <f t="shared" si="23"/>
        <v>2.9157250563999999</v>
      </c>
      <c r="K129" s="10">
        <v>423.74</v>
      </c>
      <c r="L129" s="6">
        <f t="shared" si="24"/>
        <v>2.9215856024</v>
      </c>
      <c r="M129" s="10">
        <v>23.35</v>
      </c>
      <c r="N129" s="9">
        <f t="shared" si="44"/>
        <v>6.0543944443706768E-3</v>
      </c>
      <c r="O129" s="30">
        <f>SUM($N$2:N129)</f>
        <v>0.21866930021059094</v>
      </c>
      <c r="P129" s="14">
        <f t="shared" si="58"/>
        <v>218.66930021059093</v>
      </c>
      <c r="Q129" s="34">
        <f t="shared" si="39"/>
        <v>5.8436888790175878</v>
      </c>
      <c r="R129" s="26">
        <f t="shared" si="46"/>
        <v>0.14621486428567151</v>
      </c>
      <c r="S129" s="9">
        <f t="shared" si="47"/>
        <v>7.2454435924919514E-2</v>
      </c>
      <c r="T129" s="4">
        <f t="shared" si="27"/>
        <v>72.454435924919508</v>
      </c>
      <c r="U129" s="9">
        <f t="shared" si="28"/>
        <v>0.10511804971185015</v>
      </c>
      <c r="V129" s="34">
        <f t="shared" si="29"/>
        <v>25.104564538323064</v>
      </c>
      <c r="W129" s="34">
        <f t="shared" si="30"/>
        <v>1.8556206870522007E-2</v>
      </c>
      <c r="X129" s="35">
        <f t="shared" si="31"/>
        <v>2.3009696519447287</v>
      </c>
      <c r="Y129" s="35">
        <f t="shared" si="32"/>
        <v>2.5285380790601413</v>
      </c>
      <c r="Z129" s="35">
        <f t="shared" si="43"/>
        <v>7.8250790798913075</v>
      </c>
      <c r="AA129" s="35">
        <f t="shared" si="33"/>
        <v>7.8266444087730616</v>
      </c>
      <c r="AB129" s="34">
        <f t="shared" si="34"/>
        <v>65.288909300153648</v>
      </c>
      <c r="AC129" s="35">
        <f t="shared" si="35"/>
        <v>0.70262048736196059</v>
      </c>
      <c r="AD129" s="35">
        <f t="shared" si="36"/>
        <v>2.7211400473163228E-2</v>
      </c>
      <c r="AE129" s="35">
        <f t="shared" si="37"/>
        <v>0.27016811216487624</v>
      </c>
    </row>
    <row r="130" spans="4:31" x14ac:dyDescent="0.25">
      <c r="D130" s="11">
        <v>42677.733447743056</v>
      </c>
      <c r="E130" s="29">
        <f t="shared" si="56"/>
        <v>308.73344774305588</v>
      </c>
      <c r="F130" s="29">
        <f t="shared" si="57"/>
        <v>0.73946666659321636</v>
      </c>
      <c r="G130" s="7">
        <v>47</v>
      </c>
      <c r="H130" s="14">
        <f>SUM($G$2:G130)</f>
        <v>1674</v>
      </c>
      <c r="I130" s="10">
        <v>419.75</v>
      </c>
      <c r="J130" s="6">
        <f t="shared" si="23"/>
        <v>2.89407551</v>
      </c>
      <c r="K130" s="10">
        <v>420.57</v>
      </c>
      <c r="L130" s="6">
        <f t="shared" si="24"/>
        <v>2.8997292131999997</v>
      </c>
      <c r="M130" s="10">
        <v>23.47</v>
      </c>
      <c r="N130" s="9">
        <f t="shared" si="44"/>
        <v>6.3209204278970891E-3</v>
      </c>
      <c r="O130" s="30">
        <f>SUM($N$2:N130)</f>
        <v>0.22499022063848803</v>
      </c>
      <c r="P130" s="14">
        <f t="shared" si="58"/>
        <v>224.99022063848804</v>
      </c>
      <c r="Q130" s="34">
        <f t="shared" si="39"/>
        <v>8.5479450439843188</v>
      </c>
      <c r="R130" s="26">
        <f t="shared" si="46"/>
        <v>0.14621486428567151</v>
      </c>
      <c r="S130" s="9">
        <f t="shared" si="47"/>
        <v>7.87753563528166E-2</v>
      </c>
      <c r="T130" s="4">
        <f t="shared" si="27"/>
        <v>78.775356352816601</v>
      </c>
      <c r="U130" s="9">
        <f t="shared" si="28"/>
        <v>0.10511804971185015</v>
      </c>
      <c r="V130" s="34">
        <f t="shared" si="29"/>
        <v>25.292362829330411</v>
      </c>
      <c r="W130" s="34">
        <f t="shared" si="30"/>
        <v>1.2235286442624921E-2</v>
      </c>
      <c r="X130" s="35">
        <f t="shared" si="31"/>
        <v>1.5171755188854901</v>
      </c>
      <c r="Y130" s="35">
        <f t="shared" si="32"/>
        <v>1.66722584492911</v>
      </c>
      <c r="Z130" s="35">
        <f t="shared" si="43"/>
        <v>8.5077384861041931</v>
      </c>
      <c r="AA130" s="35">
        <f t="shared" si="33"/>
        <v>8.5094403741790288</v>
      </c>
      <c r="AB130" s="34">
        <f t="shared" si="34"/>
        <v>65.962423243277328</v>
      </c>
      <c r="AC130" s="35">
        <f t="shared" si="35"/>
        <v>0.70986865094801577</v>
      </c>
      <c r="AD130" s="35">
        <f t="shared" si="36"/>
        <v>1.7942205625171792E-2</v>
      </c>
      <c r="AE130" s="35">
        <f t="shared" si="37"/>
        <v>0.27218914342681244</v>
      </c>
    </row>
    <row r="131" spans="4:31" x14ac:dyDescent="0.25">
      <c r="D131" s="11">
        <v>42677.760682395834</v>
      </c>
      <c r="E131" s="29">
        <f t="shared" si="56"/>
        <v>308.76068239583401</v>
      </c>
      <c r="F131" s="29">
        <f t="shared" si="57"/>
        <v>0.65363166667521</v>
      </c>
      <c r="G131" s="7">
        <v>46</v>
      </c>
      <c r="H131" s="14">
        <f>SUM($G$2:G131)</f>
        <v>1720</v>
      </c>
      <c r="I131" s="10">
        <v>416.86</v>
      </c>
      <c r="J131" s="6">
        <f t="shared" si="23"/>
        <v>2.8741496536</v>
      </c>
      <c r="K131" s="10">
        <v>417.7</v>
      </c>
      <c r="L131" s="6">
        <f t="shared" si="24"/>
        <v>2.8799412519999996</v>
      </c>
      <c r="M131" s="10">
        <v>23.54</v>
      </c>
      <c r="N131" s="9">
        <f t="shared" si="44"/>
        <v>6.1849731539295894E-3</v>
      </c>
      <c r="O131" s="30">
        <f>SUM($N$2:N131)</f>
        <v>0.23117519379241763</v>
      </c>
      <c r="P131" s="14">
        <f t="shared" si="58"/>
        <v>231.17519379241764</v>
      </c>
      <c r="Q131" s="34">
        <f t="shared" si="39"/>
        <v>9.4624747686878923</v>
      </c>
      <c r="R131" s="26">
        <f t="shared" si="46"/>
        <v>0.14621486428567151</v>
      </c>
      <c r="S131" s="9">
        <f t="shared" si="47"/>
        <v>8.4960329506746188E-2</v>
      </c>
      <c r="T131" s="4">
        <f t="shared" ref="T131:T157" si="59">S131*1000</f>
        <v>84.960329506746191</v>
      </c>
      <c r="U131" s="9">
        <f t="shared" ref="U131:U157" si="60">$R$157-R131</f>
        <v>0.10511804971185015</v>
      </c>
      <c r="V131" s="34">
        <f t="shared" ref="V131:V157" si="61">(U131*1000000)*($B$1/1000000)*($B$5+273.15)/J131</f>
        <v>25.467709297153576</v>
      </c>
      <c r="W131" s="34">
        <f t="shared" ref="W131:W157" si="62">$S$157-S131</f>
        <v>6.0503132886953331E-3</v>
      </c>
      <c r="X131" s="35">
        <f t="shared" ref="X131:X157" si="63">W131*124</f>
        <v>0.75023884779822136</v>
      </c>
      <c r="Y131" s="35">
        <f t="shared" ref="Y131:Y157" si="64">X131/0.91</f>
        <v>0.8244382942837597</v>
      </c>
      <c r="Z131" s="35">
        <f t="shared" si="43"/>
        <v>9.1757155867285878</v>
      </c>
      <c r="AA131" s="35">
        <f t="shared" ref="AA131:AA157" si="65">Z131/0.9998</f>
        <v>9.1775510969479779</v>
      </c>
      <c r="AB131" s="34">
        <f t="shared" ref="AB131:AB157" si="66">$B$4-V131-Y131</f>
        <v>66.629864326099508</v>
      </c>
      <c r="AC131" s="35">
        <f t="shared" ref="AC131:AC157" si="67">AB131/$B$4</f>
        <v>0.71705146015596211</v>
      </c>
      <c r="AD131" s="35">
        <f t="shared" ref="AD131:AD157" si="68">Y131/$B$4</f>
        <v>8.8723680995564658E-3</v>
      </c>
      <c r="AE131" s="35">
        <f t="shared" ref="AE131:AE157" si="69">V131/$B$4</f>
        <v>0.2740761717444814</v>
      </c>
    </row>
    <row r="132" spans="4:31" x14ac:dyDescent="0.25">
      <c r="D132" s="11">
        <v>42681.395015289352</v>
      </c>
      <c r="E132" s="29">
        <f t="shared" si="56"/>
        <v>312.39501528935216</v>
      </c>
      <c r="F132" s="29">
        <f t="shared" si="57"/>
        <v>87.223989444435574</v>
      </c>
      <c r="G132" s="7">
        <v>45</v>
      </c>
      <c r="H132" s="14">
        <f>SUM($G$2:G132)</f>
        <v>1765</v>
      </c>
      <c r="I132" s="10">
        <v>424.75</v>
      </c>
      <c r="J132" s="6">
        <f t="shared" si="23"/>
        <v>2.9285493099999997</v>
      </c>
      <c r="K132" s="10">
        <v>425.29</v>
      </c>
      <c r="L132" s="6">
        <f t="shared" si="24"/>
        <v>2.9322724804</v>
      </c>
      <c r="M132" s="10">
        <v>23.55</v>
      </c>
      <c r="N132" s="9">
        <f t="shared" si="44"/>
        <v>6.0503132886953349E-3</v>
      </c>
      <c r="O132" s="30">
        <f>SUM($N$2:N132)</f>
        <v>0.23722550708111298</v>
      </c>
      <c r="P132" s="14">
        <f t="shared" si="58"/>
        <v>237.22550708111297</v>
      </c>
      <c r="Q132" s="34">
        <f t="shared" ref="Q132:Q157" si="70">N132/F132*1000</f>
        <v>6.9365243750397071E-2</v>
      </c>
      <c r="R132" s="26">
        <f t="shared" si="46"/>
        <v>0.14621486428567151</v>
      </c>
      <c r="S132" s="9">
        <f t="shared" si="47"/>
        <v>9.1010642795441521E-2</v>
      </c>
      <c r="T132" s="4">
        <f t="shared" si="59"/>
        <v>91.010642795441527</v>
      </c>
      <c r="U132" s="9">
        <f t="shared" si="60"/>
        <v>0.10511804971185015</v>
      </c>
      <c r="V132" s="34">
        <f t="shared" si="61"/>
        <v>24.994630482899211</v>
      </c>
      <c r="W132" s="34">
        <f t="shared" si="62"/>
        <v>0</v>
      </c>
      <c r="X132" s="35">
        <f t="shared" si="63"/>
        <v>0</v>
      </c>
      <c r="Y132" s="35">
        <f t="shared" si="64"/>
        <v>0</v>
      </c>
      <c r="Z132" s="35">
        <f t="shared" si="43"/>
        <v>9.8291494219076849</v>
      </c>
      <c r="AA132" s="35">
        <f t="shared" si="65"/>
        <v>9.8311156450366912</v>
      </c>
      <c r="AB132" s="34">
        <f t="shared" si="66"/>
        <v>67.927381434637638</v>
      </c>
      <c r="AC132" s="35">
        <f t="shared" si="67"/>
        <v>0.73101496656055442</v>
      </c>
      <c r="AD132" s="35">
        <f t="shared" si="68"/>
        <v>0</v>
      </c>
      <c r="AE132" s="35">
        <f t="shared" si="69"/>
        <v>0.26898503343944558</v>
      </c>
    </row>
    <row r="133" spans="4:31" x14ac:dyDescent="0.25">
      <c r="D133" s="11">
        <v>42681.445676493058</v>
      </c>
      <c r="E133" s="29">
        <f t="shared" si="56"/>
        <v>312.44567649305827</v>
      </c>
      <c r="F133" s="29">
        <f t="shared" si="57"/>
        <v>1.2158688889467157</v>
      </c>
      <c r="G133" s="7">
        <v>45</v>
      </c>
      <c r="H133" s="14">
        <f>SUM($G$2:G133)</f>
        <v>1810</v>
      </c>
      <c r="I133" s="10">
        <v>415.63</v>
      </c>
      <c r="J133" s="6">
        <f t="shared" si="23"/>
        <v>2.8656690987999998</v>
      </c>
      <c r="K133" s="10">
        <v>416.19</v>
      </c>
      <c r="L133" s="6">
        <f t="shared" si="24"/>
        <v>2.8695301644</v>
      </c>
      <c r="M133" s="10">
        <v>22.93</v>
      </c>
      <c r="N133" s="9">
        <f t="shared" si="44"/>
        <v>6.0629828180083284E-3</v>
      </c>
      <c r="O133" s="30">
        <f>SUM($N$2:N133)</f>
        <v>0.2432884898991213</v>
      </c>
      <c r="P133" s="14">
        <f t="shared" si="58"/>
        <v>243.28848989912129</v>
      </c>
      <c r="Q133" s="34">
        <f t="shared" si="70"/>
        <v>4.9865432639374268</v>
      </c>
      <c r="R133" s="9">
        <f>R132+N133</f>
        <v>0.15227784710367984</v>
      </c>
      <c r="S133" s="9">
        <f>S132</f>
        <v>9.1010642795441521E-2</v>
      </c>
      <c r="T133" s="4">
        <f t="shared" si="59"/>
        <v>91.010642795441527</v>
      </c>
      <c r="U133" s="9">
        <f t="shared" si="60"/>
        <v>9.9055066893841831E-2</v>
      </c>
      <c r="V133" s="34">
        <f t="shared" si="61"/>
        <v>24.069807768387665</v>
      </c>
      <c r="W133" s="34">
        <f t="shared" si="62"/>
        <v>0</v>
      </c>
      <c r="X133" s="35">
        <f t="shared" si="63"/>
        <v>0</v>
      </c>
      <c r="Y133" s="35">
        <f t="shared" si="64"/>
        <v>0</v>
      </c>
      <c r="Z133" s="35">
        <f t="shared" si="43"/>
        <v>9.8291494219076849</v>
      </c>
      <c r="AA133" s="35">
        <f t="shared" si="65"/>
        <v>9.8311156450366912</v>
      </c>
      <c r="AB133" s="34">
        <f t="shared" si="66"/>
        <v>68.852204149149188</v>
      </c>
      <c r="AC133" s="35">
        <f t="shared" si="67"/>
        <v>0.74096764295473616</v>
      </c>
      <c r="AD133" s="35">
        <f t="shared" si="68"/>
        <v>0</v>
      </c>
      <c r="AE133" s="35">
        <f t="shared" si="69"/>
        <v>0.25903235704526384</v>
      </c>
    </row>
    <row r="134" spans="4:31" x14ac:dyDescent="0.25">
      <c r="D134" s="11">
        <v>42681.484578113428</v>
      </c>
      <c r="E134" s="29">
        <f t="shared" si="56"/>
        <v>312.48457811342814</v>
      </c>
      <c r="F134" s="29">
        <f t="shared" si="57"/>
        <v>0.93363888887688518</v>
      </c>
      <c r="G134" s="7">
        <v>45</v>
      </c>
      <c r="H134" s="14">
        <f>SUM($G$2:G134)</f>
        <v>1855</v>
      </c>
      <c r="I134" s="10">
        <v>403.89</v>
      </c>
      <c r="J134" s="6">
        <f t="shared" si="23"/>
        <v>2.7847246163999997</v>
      </c>
      <c r="K134" s="10">
        <v>404.54</v>
      </c>
      <c r="L134" s="6">
        <f t="shared" si="24"/>
        <v>2.7892062104000002</v>
      </c>
      <c r="M134" s="10">
        <v>23.43</v>
      </c>
      <c r="N134" s="9">
        <f t="shared" si="44"/>
        <v>6.0527613215857635E-3</v>
      </c>
      <c r="O134" s="30">
        <f>SUM($N$2:N134)</f>
        <v>0.24934125122070708</v>
      </c>
      <c r="P134" s="14">
        <f t="shared" si="58"/>
        <v>249.34125122070708</v>
      </c>
      <c r="Q134" s="34">
        <f t="shared" si="70"/>
        <v>6.4829790122248374</v>
      </c>
      <c r="R134" s="9">
        <f t="shared" ref="R134:R157" si="71">R133+N134</f>
        <v>0.15833060842526561</v>
      </c>
      <c r="S134" s="9">
        <f t="shared" ref="S134:S157" si="72">S133</f>
        <v>9.1010642795441521E-2</v>
      </c>
      <c r="T134" s="4">
        <f t="shared" si="59"/>
        <v>91.010642795441527</v>
      </c>
      <c r="U134" s="9">
        <f t="shared" si="60"/>
        <v>9.3002305572256055E-2</v>
      </c>
      <c r="V134" s="34">
        <f t="shared" si="61"/>
        <v>23.255914815811</v>
      </c>
      <c r="W134" s="34">
        <f t="shared" si="62"/>
        <v>0</v>
      </c>
      <c r="X134" s="35">
        <f t="shared" si="63"/>
        <v>0</v>
      </c>
      <c r="Y134" s="35">
        <f t="shared" si="64"/>
        <v>0</v>
      </c>
      <c r="Z134" s="35">
        <f t="shared" si="43"/>
        <v>9.8291494219076849</v>
      </c>
      <c r="AA134" s="35">
        <f t="shared" si="65"/>
        <v>9.8311156450366912</v>
      </c>
      <c r="AB134" s="34">
        <f t="shared" si="66"/>
        <v>69.666097101725853</v>
      </c>
      <c r="AC134" s="35">
        <f t="shared" si="67"/>
        <v>0.74972652511603666</v>
      </c>
      <c r="AD134" s="35">
        <f t="shared" si="68"/>
        <v>0</v>
      </c>
      <c r="AE134" s="35">
        <f t="shared" si="69"/>
        <v>0.25027347488396334</v>
      </c>
    </row>
    <row r="135" spans="4:31" x14ac:dyDescent="0.25">
      <c r="D135" s="11">
        <v>42681.519093020834</v>
      </c>
      <c r="E135" s="29">
        <f t="shared" ref="E135:E138" si="73">D135-(115*365+29)-365</f>
        <v>312.51909302083368</v>
      </c>
      <c r="F135" s="29">
        <f t="shared" ref="F135:F138" si="74">(E135-E134)*24</f>
        <v>0.8283577777328901</v>
      </c>
      <c r="G135" s="7">
        <v>43</v>
      </c>
      <c r="H135" s="14">
        <f>SUM($G$2:G135)</f>
        <v>1898</v>
      </c>
      <c r="I135" s="10">
        <v>389.89</v>
      </c>
      <c r="J135" s="6">
        <f t="shared" si="23"/>
        <v>2.6881979763999997</v>
      </c>
      <c r="K135" s="10">
        <v>390.82</v>
      </c>
      <c r="L135" s="6">
        <f t="shared" si="24"/>
        <v>2.6946101032000001</v>
      </c>
      <c r="M135" s="10">
        <v>23.3</v>
      </c>
      <c r="N135" s="9">
        <f t="shared" si="44"/>
        <v>5.7862860117691905E-3</v>
      </c>
      <c r="O135" s="30">
        <f>SUM($N$2:N135)</f>
        <v>0.25512753723247628</v>
      </c>
      <c r="P135" s="14">
        <f t="shared" ref="P135:P138" si="75">O135*1000</f>
        <v>255.12753723247627</v>
      </c>
      <c r="Q135" s="34">
        <f t="shared" si="70"/>
        <v>6.9852498127144038</v>
      </c>
      <c r="R135" s="9">
        <f t="shared" si="71"/>
        <v>0.16411689443703481</v>
      </c>
      <c r="S135" s="9">
        <f t="shared" si="72"/>
        <v>9.1010642795441521E-2</v>
      </c>
      <c r="T135" s="4">
        <f t="shared" si="59"/>
        <v>91.010642795441527</v>
      </c>
      <c r="U135" s="9">
        <f t="shared" si="60"/>
        <v>8.7216019560486857E-2</v>
      </c>
      <c r="V135" s="34">
        <f t="shared" si="61"/>
        <v>22.592119631791636</v>
      </c>
      <c r="W135" s="34">
        <f t="shared" si="62"/>
        <v>0</v>
      </c>
      <c r="X135" s="35">
        <f t="shared" si="63"/>
        <v>0</v>
      </c>
      <c r="Y135" s="35">
        <f t="shared" si="64"/>
        <v>0</v>
      </c>
      <c r="Z135" s="35">
        <f t="shared" si="43"/>
        <v>9.8291494219076849</v>
      </c>
      <c r="AA135" s="35">
        <f t="shared" si="65"/>
        <v>9.8311156450366912</v>
      </c>
      <c r="AB135" s="34">
        <f t="shared" si="66"/>
        <v>70.329892285745217</v>
      </c>
      <c r="AC135" s="35">
        <f t="shared" si="67"/>
        <v>0.75687009820836759</v>
      </c>
      <c r="AD135" s="35">
        <f t="shared" si="68"/>
        <v>0</v>
      </c>
      <c r="AE135" s="35">
        <f t="shared" si="69"/>
        <v>0.24312990179163246</v>
      </c>
    </row>
    <row r="136" spans="4:31" x14ac:dyDescent="0.25">
      <c r="D136" s="11">
        <v>42681.557126597225</v>
      </c>
      <c r="E136" s="29">
        <f t="shared" si="73"/>
        <v>312.55712659722485</v>
      </c>
      <c r="F136" s="29">
        <f t="shared" si="74"/>
        <v>0.91280583338811994</v>
      </c>
      <c r="G136" s="7">
        <v>43</v>
      </c>
      <c r="H136" s="14">
        <f>SUM($G$2:G136)</f>
        <v>1941</v>
      </c>
      <c r="I136" s="10">
        <v>374.64</v>
      </c>
      <c r="J136" s="6">
        <f t="shared" si="23"/>
        <v>2.5830528864</v>
      </c>
      <c r="K136" s="10">
        <v>375.52</v>
      </c>
      <c r="L136" s="6">
        <f t="shared" si="24"/>
        <v>2.5891202752</v>
      </c>
      <c r="M136" s="10">
        <v>23.2</v>
      </c>
      <c r="N136" s="9">
        <f t="shared" si="44"/>
        <v>5.7882385294043418E-3</v>
      </c>
      <c r="O136" s="30">
        <f>SUM($N$2:N136)</f>
        <v>0.26091577576188063</v>
      </c>
      <c r="P136" s="14">
        <f t="shared" si="75"/>
        <v>260.91577576188064</v>
      </c>
      <c r="Q136" s="34">
        <f t="shared" si="70"/>
        <v>6.3411498017270169</v>
      </c>
      <c r="R136" s="9">
        <f t="shared" si="71"/>
        <v>0.16990513296643917</v>
      </c>
      <c r="S136" s="9">
        <f t="shared" si="72"/>
        <v>9.1010642795441521E-2</v>
      </c>
      <c r="T136" s="4">
        <f t="shared" si="59"/>
        <v>91.010642795441527</v>
      </c>
      <c r="U136" s="9">
        <f t="shared" si="60"/>
        <v>8.1427781031082502E-2</v>
      </c>
      <c r="V136" s="34">
        <f t="shared" si="61"/>
        <v>21.951351739448853</v>
      </c>
      <c r="W136" s="34">
        <f t="shared" si="62"/>
        <v>0</v>
      </c>
      <c r="X136" s="35">
        <f t="shared" si="63"/>
        <v>0</v>
      </c>
      <c r="Y136" s="35">
        <f t="shared" si="64"/>
        <v>0</v>
      </c>
      <c r="Z136" s="35">
        <f t="shared" si="43"/>
        <v>9.8291494219076849</v>
      </c>
      <c r="AA136" s="35">
        <f t="shared" si="65"/>
        <v>9.8311156450366912</v>
      </c>
      <c r="AB136" s="34">
        <f t="shared" si="66"/>
        <v>70.970660178087996</v>
      </c>
      <c r="AC136" s="35">
        <f t="shared" si="67"/>
        <v>0.76376585820236587</v>
      </c>
      <c r="AD136" s="35">
        <f t="shared" si="68"/>
        <v>0</v>
      </c>
      <c r="AE136" s="35">
        <f t="shared" si="69"/>
        <v>0.23623414179763419</v>
      </c>
    </row>
    <row r="137" spans="4:31" x14ac:dyDescent="0.25">
      <c r="D137" s="11">
        <v>42681.618829814812</v>
      </c>
      <c r="E137" s="29">
        <f t="shared" si="73"/>
        <v>312.61882981481176</v>
      </c>
      <c r="F137" s="29">
        <f t="shared" si="74"/>
        <v>1.4808772220858373</v>
      </c>
      <c r="G137" s="7">
        <v>39</v>
      </c>
      <c r="H137" s="14">
        <f>SUM($G$2:G137)</f>
        <v>1980</v>
      </c>
      <c r="I137" s="10">
        <v>353.13</v>
      </c>
      <c r="J137" s="6">
        <f t="shared" si="23"/>
        <v>2.4347465987999999</v>
      </c>
      <c r="K137" s="10">
        <v>354.05</v>
      </c>
      <c r="L137" s="6">
        <f t="shared" si="24"/>
        <v>2.4410897779999998</v>
      </c>
      <c r="M137" s="10">
        <v>23.44</v>
      </c>
      <c r="N137" s="9">
        <f t="shared" si="44"/>
        <v>5.2455496107593584E-3</v>
      </c>
      <c r="O137" s="30">
        <f>SUM($N$2:N137)</f>
        <v>0.26616132537263998</v>
      </c>
      <c r="P137" s="14">
        <f t="shared" si="75"/>
        <v>266.16132537263996</v>
      </c>
      <c r="Q137" s="34">
        <f t="shared" si="70"/>
        <v>3.5421907586443426</v>
      </c>
      <c r="R137" s="9">
        <f t="shared" si="71"/>
        <v>0.17515068257719851</v>
      </c>
      <c r="S137" s="9">
        <f t="shared" si="72"/>
        <v>9.1010642795441521E-2</v>
      </c>
      <c r="T137" s="4">
        <f t="shared" si="59"/>
        <v>91.010642795441527</v>
      </c>
      <c r="U137" s="9">
        <f t="shared" si="60"/>
        <v>7.6182231420323154E-2</v>
      </c>
      <c r="V137" s="34">
        <f t="shared" si="61"/>
        <v>21.788226846935579</v>
      </c>
      <c r="W137" s="34">
        <f t="shared" si="62"/>
        <v>0</v>
      </c>
      <c r="X137" s="35">
        <f t="shared" si="63"/>
        <v>0</v>
      </c>
      <c r="Y137" s="35">
        <f t="shared" si="64"/>
        <v>0</v>
      </c>
      <c r="Z137" s="35">
        <f t="shared" si="43"/>
        <v>9.8291494219076849</v>
      </c>
      <c r="AA137" s="35">
        <f t="shared" si="65"/>
        <v>9.8311156450366912</v>
      </c>
      <c r="AB137" s="34">
        <f t="shared" si="66"/>
        <v>71.133785070601277</v>
      </c>
      <c r="AC137" s="35">
        <f t="shared" si="67"/>
        <v>0.76552136143725102</v>
      </c>
      <c r="AD137" s="35">
        <f t="shared" si="68"/>
        <v>0</v>
      </c>
      <c r="AE137" s="35">
        <f t="shared" si="69"/>
        <v>0.234478638562749</v>
      </c>
    </row>
    <row r="138" spans="4:31" x14ac:dyDescent="0.25">
      <c r="D138" s="11">
        <v>42682.486609953703</v>
      </c>
      <c r="E138" s="29">
        <f t="shared" si="73"/>
        <v>313.48660995370301</v>
      </c>
      <c r="F138" s="29">
        <f t="shared" si="74"/>
        <v>20.826723333389964</v>
      </c>
      <c r="G138" s="7">
        <v>36</v>
      </c>
      <c r="H138" s="14">
        <f>SUM($G$2:G138)</f>
        <v>2016</v>
      </c>
      <c r="I138" s="10">
        <v>339.64</v>
      </c>
      <c r="J138" s="6">
        <f t="shared" si="23"/>
        <v>2.3417362863999998</v>
      </c>
      <c r="K138" s="10">
        <v>340.56</v>
      </c>
      <c r="L138" s="6">
        <f t="shared" si="24"/>
        <v>2.3480794656000001</v>
      </c>
      <c r="M138" s="10">
        <v>23.71</v>
      </c>
      <c r="N138" s="9">
        <f t="shared" si="44"/>
        <v>4.8376418588045702E-3</v>
      </c>
      <c r="O138" s="30">
        <f>SUM($N$2:N138)</f>
        <v>0.27099896723144457</v>
      </c>
      <c r="P138" s="14">
        <f t="shared" si="75"/>
        <v>270.99896723144457</v>
      </c>
      <c r="Q138" s="34">
        <f t="shared" si="70"/>
        <v>0.23228050718130644</v>
      </c>
      <c r="R138" s="9">
        <f t="shared" si="71"/>
        <v>0.17998832443600307</v>
      </c>
      <c r="S138" s="9">
        <f t="shared" si="72"/>
        <v>9.1010642795441521E-2</v>
      </c>
      <c r="T138" s="4">
        <f t="shared" si="59"/>
        <v>91.010642795441527</v>
      </c>
      <c r="U138" s="9">
        <f t="shared" si="60"/>
        <v>7.1344589561518595E-2</v>
      </c>
      <c r="V138" s="34">
        <f t="shared" si="61"/>
        <v>21.215097160334729</v>
      </c>
      <c r="W138" s="34">
        <f t="shared" si="62"/>
        <v>0</v>
      </c>
      <c r="X138" s="35">
        <f t="shared" si="63"/>
        <v>0</v>
      </c>
      <c r="Y138" s="35">
        <f t="shared" si="64"/>
        <v>0</v>
      </c>
      <c r="Z138" s="35">
        <f t="shared" si="43"/>
        <v>9.8291494219076849</v>
      </c>
      <c r="AA138" s="35">
        <f t="shared" si="65"/>
        <v>9.8311156450366912</v>
      </c>
      <c r="AB138" s="34">
        <f t="shared" si="66"/>
        <v>71.706914757202128</v>
      </c>
      <c r="AC138" s="35">
        <f t="shared" si="67"/>
        <v>0.77168921849042671</v>
      </c>
      <c r="AD138" s="35">
        <f t="shared" si="68"/>
        <v>0</v>
      </c>
      <c r="AE138" s="35">
        <f t="shared" si="69"/>
        <v>0.22831078150957337</v>
      </c>
    </row>
    <row r="139" spans="4:31" x14ac:dyDescent="0.25">
      <c r="D139" s="11">
        <v>42682.487397013887</v>
      </c>
      <c r="E139" s="29">
        <f t="shared" ref="E139:E145" si="76">D139-(115*365+29)-365</f>
        <v>313.48739701388695</v>
      </c>
      <c r="F139" s="29">
        <f t="shared" ref="F139:F145" si="77">(E139-E138)*24</f>
        <v>1.8889444414526224E-2</v>
      </c>
      <c r="G139" s="7">
        <v>34</v>
      </c>
      <c r="H139" s="14">
        <f>SUM($G$2:G139)</f>
        <v>2050</v>
      </c>
      <c r="I139" s="10">
        <v>319.48</v>
      </c>
      <c r="J139" s="6">
        <f t="shared" si="23"/>
        <v>2.2027379248000001</v>
      </c>
      <c r="K139" s="10">
        <v>320.60000000000002</v>
      </c>
      <c r="L139" s="6">
        <f t="shared" si="24"/>
        <v>2.2104600560000001</v>
      </c>
      <c r="M139" s="10">
        <v>23.75</v>
      </c>
      <c r="N139" s="9">
        <f t="shared" si="44"/>
        <v>4.568268432596145E-3</v>
      </c>
      <c r="O139" s="30">
        <f>SUM($N$2:N139)</f>
        <v>0.27556723566404073</v>
      </c>
      <c r="P139" s="14">
        <f t="shared" ref="P139:P145" si="78">O139*1000</f>
        <v>275.56723566404071</v>
      </c>
      <c r="Q139" s="34">
        <f t="shared" si="70"/>
        <v>241.84239262659776</v>
      </c>
      <c r="R139" s="9">
        <f t="shared" si="71"/>
        <v>0.18455659286859921</v>
      </c>
      <c r="S139" s="9">
        <f t="shared" si="72"/>
        <v>9.1010642795441521E-2</v>
      </c>
      <c r="T139" s="4">
        <f t="shared" si="59"/>
        <v>91.010642795441527</v>
      </c>
      <c r="U139" s="9">
        <f t="shared" si="60"/>
        <v>6.6776321128922456E-2</v>
      </c>
      <c r="V139" s="34">
        <f t="shared" si="61"/>
        <v>21.109678871787224</v>
      </c>
      <c r="W139" s="34">
        <f t="shared" si="62"/>
        <v>0</v>
      </c>
      <c r="X139" s="35">
        <f t="shared" si="63"/>
        <v>0</v>
      </c>
      <c r="Y139" s="35">
        <f t="shared" si="64"/>
        <v>0</v>
      </c>
      <c r="Z139" s="35">
        <f t="shared" si="43"/>
        <v>9.8291494219076849</v>
      </c>
      <c r="AA139" s="35">
        <f t="shared" si="65"/>
        <v>9.8311156450366912</v>
      </c>
      <c r="AB139" s="34">
        <f t="shared" si="66"/>
        <v>71.812333045749625</v>
      </c>
      <c r="AC139" s="35">
        <f t="shared" si="67"/>
        <v>0.77282369982990795</v>
      </c>
      <c r="AD139" s="35">
        <f t="shared" si="68"/>
        <v>0</v>
      </c>
      <c r="AE139" s="35">
        <f t="shared" si="69"/>
        <v>0.22717630017009208</v>
      </c>
    </row>
    <row r="140" spans="4:31" x14ac:dyDescent="0.25">
      <c r="D140" s="11">
        <v>42682.490637847222</v>
      </c>
      <c r="E140" s="29">
        <f t="shared" si="76"/>
        <v>313.49063784722239</v>
      </c>
      <c r="F140" s="29">
        <f t="shared" si="77"/>
        <v>7.7780000050552189E-2</v>
      </c>
      <c r="G140" s="7">
        <v>28</v>
      </c>
      <c r="H140" s="14">
        <f>SUM($G$2:G140)</f>
        <v>2078</v>
      </c>
      <c r="I140" s="10">
        <v>295.73</v>
      </c>
      <c r="J140" s="6">
        <f t="shared" si="23"/>
        <v>2.0389873748</v>
      </c>
      <c r="K140" s="10">
        <v>296.89</v>
      </c>
      <c r="L140" s="6">
        <f t="shared" si="24"/>
        <v>2.0469852963999999</v>
      </c>
      <c r="M140" s="10">
        <v>23.29</v>
      </c>
      <c r="N140" s="9">
        <f t="shared" si="44"/>
        <v>3.7679412492815003E-3</v>
      </c>
      <c r="O140" s="30">
        <f>SUM($N$2:N140)</f>
        <v>0.27933517691332221</v>
      </c>
      <c r="P140" s="14">
        <f t="shared" si="78"/>
        <v>279.33517691332219</v>
      </c>
      <c r="Q140" s="34">
        <f t="shared" si="70"/>
        <v>48.443574785710609</v>
      </c>
      <c r="R140" s="9">
        <f t="shared" si="71"/>
        <v>0.18832453411788072</v>
      </c>
      <c r="S140" s="9">
        <f t="shared" si="72"/>
        <v>9.1010642795441521E-2</v>
      </c>
      <c r="T140" s="4">
        <f t="shared" si="59"/>
        <v>91.010642795441527</v>
      </c>
      <c r="U140" s="9">
        <f t="shared" si="60"/>
        <v>6.3008379879640947E-2</v>
      </c>
      <c r="V140" s="34">
        <f t="shared" si="61"/>
        <v>21.51819025268496</v>
      </c>
      <c r="W140" s="34">
        <f t="shared" si="62"/>
        <v>0</v>
      </c>
      <c r="X140" s="35">
        <f t="shared" si="63"/>
        <v>0</v>
      </c>
      <c r="Y140" s="35">
        <f t="shared" si="64"/>
        <v>0</v>
      </c>
      <c r="Z140" s="35">
        <f t="shared" si="43"/>
        <v>9.8291494219076849</v>
      </c>
      <c r="AA140" s="35">
        <f t="shared" si="65"/>
        <v>9.8311156450366912</v>
      </c>
      <c r="AB140" s="34">
        <f t="shared" si="66"/>
        <v>71.40382166485189</v>
      </c>
      <c r="AC140" s="35">
        <f t="shared" si="67"/>
        <v>0.76842741769537704</v>
      </c>
      <c r="AD140" s="35">
        <f t="shared" si="68"/>
        <v>0</v>
      </c>
      <c r="AE140" s="35">
        <f t="shared" si="69"/>
        <v>0.23157258230462299</v>
      </c>
    </row>
    <row r="141" spans="4:31" x14ac:dyDescent="0.25">
      <c r="D141" s="11">
        <v>42682.491876307868</v>
      </c>
      <c r="E141" s="29">
        <f t="shared" si="76"/>
        <v>313.49187630786764</v>
      </c>
      <c r="F141" s="29">
        <f t="shared" si="77"/>
        <v>2.9723055486101657E-2</v>
      </c>
      <c r="G141" s="7">
        <v>27</v>
      </c>
      <c r="H141" s="14">
        <f>SUM($G$2:G141)</f>
        <v>2105</v>
      </c>
      <c r="I141" s="10">
        <v>278.61</v>
      </c>
      <c r="J141" s="6">
        <f t="shared" si="23"/>
        <v>1.9209490836000001</v>
      </c>
      <c r="K141" s="10">
        <v>279.93</v>
      </c>
      <c r="L141" s="6">
        <f t="shared" si="24"/>
        <v>1.9300501668000001</v>
      </c>
      <c r="M141" s="10">
        <v>23.05</v>
      </c>
      <c r="N141" s="9">
        <f t="shared" si="44"/>
        <v>3.636315907000484E-3</v>
      </c>
      <c r="O141" s="30">
        <f>SUM($N$2:N141)</f>
        <v>0.28297149282032269</v>
      </c>
      <c r="P141" s="14">
        <f t="shared" si="78"/>
        <v>282.97149282032268</v>
      </c>
      <c r="Q141" s="34">
        <f t="shared" si="70"/>
        <v>122.33990912208894</v>
      </c>
      <c r="R141" s="9">
        <f t="shared" si="71"/>
        <v>0.1919608500248812</v>
      </c>
      <c r="S141" s="9">
        <f t="shared" si="72"/>
        <v>9.1010642795441521E-2</v>
      </c>
      <c r="T141" s="4">
        <f t="shared" si="59"/>
        <v>91.010642795441527</v>
      </c>
      <c r="U141" s="9">
        <f t="shared" si="60"/>
        <v>5.9372063972640471E-2</v>
      </c>
      <c r="V141" s="34">
        <f t="shared" si="61"/>
        <v>21.522279144063635</v>
      </c>
      <c r="W141" s="34">
        <f t="shared" si="62"/>
        <v>0</v>
      </c>
      <c r="X141" s="35">
        <f t="shared" si="63"/>
        <v>0</v>
      </c>
      <c r="Y141" s="35">
        <f t="shared" si="64"/>
        <v>0</v>
      </c>
      <c r="Z141" s="35">
        <f t="shared" si="43"/>
        <v>9.8291494219076849</v>
      </c>
      <c r="AA141" s="35">
        <f t="shared" si="65"/>
        <v>9.8311156450366912</v>
      </c>
      <c r="AB141" s="34">
        <f t="shared" si="66"/>
        <v>71.399732773473218</v>
      </c>
      <c r="AC141" s="35">
        <f t="shared" si="67"/>
        <v>0.76838341422091183</v>
      </c>
      <c r="AD141" s="35">
        <f t="shared" si="68"/>
        <v>0</v>
      </c>
      <c r="AE141" s="35">
        <f t="shared" si="69"/>
        <v>0.23161658577908825</v>
      </c>
    </row>
    <row r="142" spans="4:31" x14ac:dyDescent="0.25">
      <c r="D142" s="11">
        <v>42682.497617210647</v>
      </c>
      <c r="E142" s="29">
        <f t="shared" si="76"/>
        <v>313.49761721064715</v>
      </c>
      <c r="F142" s="29">
        <f t="shared" si="77"/>
        <v>0.13778166670817882</v>
      </c>
      <c r="G142" s="7">
        <v>25</v>
      </c>
      <c r="H142" s="14">
        <f>SUM($G$2:G142)</f>
        <v>2130</v>
      </c>
      <c r="I142" s="10">
        <v>244.24</v>
      </c>
      <c r="J142" s="6">
        <f t="shared" si="23"/>
        <v>1.6839761823999999</v>
      </c>
      <c r="K142" s="10">
        <v>245.48</v>
      </c>
      <c r="L142" s="6">
        <f t="shared" si="24"/>
        <v>1.6925256847999999</v>
      </c>
      <c r="M142" s="10">
        <v>23.35</v>
      </c>
      <c r="N142" s="9">
        <f t="shared" si="44"/>
        <v>3.36355246909482E-3</v>
      </c>
      <c r="O142" s="30">
        <f>SUM($N$2:N142)</f>
        <v>0.2863350452894175</v>
      </c>
      <c r="P142" s="14">
        <f t="shared" si="78"/>
        <v>286.33504528941751</v>
      </c>
      <c r="Q142" s="34">
        <f t="shared" si="70"/>
        <v>24.412191762920205</v>
      </c>
      <c r="R142" s="9">
        <f t="shared" si="71"/>
        <v>0.19532440249397601</v>
      </c>
      <c r="S142" s="9">
        <f t="shared" si="72"/>
        <v>9.1010642795441521E-2</v>
      </c>
      <c r="T142" s="4">
        <f t="shared" si="59"/>
        <v>91.010642795441527</v>
      </c>
      <c r="U142" s="9">
        <f t="shared" si="60"/>
        <v>5.600851150354566E-2</v>
      </c>
      <c r="V142" s="34">
        <f t="shared" si="61"/>
        <v>23.160079885041071</v>
      </c>
      <c r="W142" s="34">
        <f t="shared" si="62"/>
        <v>0</v>
      </c>
      <c r="X142" s="35">
        <f t="shared" si="63"/>
        <v>0</v>
      </c>
      <c r="Y142" s="35">
        <f t="shared" si="64"/>
        <v>0</v>
      </c>
      <c r="Z142" s="35">
        <f t="shared" si="43"/>
        <v>9.8291494219076849</v>
      </c>
      <c r="AA142" s="35">
        <f t="shared" si="65"/>
        <v>9.8311156450366912</v>
      </c>
      <c r="AB142" s="34">
        <f t="shared" si="66"/>
        <v>69.761932032495778</v>
      </c>
      <c r="AC142" s="35">
        <f t="shared" si="67"/>
        <v>0.75075787311197739</v>
      </c>
      <c r="AD142" s="35">
        <f t="shared" si="68"/>
        <v>0</v>
      </c>
      <c r="AE142" s="35">
        <f t="shared" si="69"/>
        <v>0.24924212688802264</v>
      </c>
    </row>
    <row r="143" spans="4:31" x14ac:dyDescent="0.25">
      <c r="D143" s="11">
        <v>42682.498786238422</v>
      </c>
      <c r="E143" s="29">
        <f t="shared" si="76"/>
        <v>313.49878623842233</v>
      </c>
      <c r="F143" s="29">
        <f t="shared" si="77"/>
        <v>2.8056666604243219E-2</v>
      </c>
      <c r="G143" s="7">
        <v>23</v>
      </c>
      <c r="H143" s="14">
        <f>SUM($G$2:G143)</f>
        <v>2153</v>
      </c>
      <c r="I143" s="10">
        <v>230.02</v>
      </c>
      <c r="J143" s="6">
        <f t="shared" si="23"/>
        <v>1.5859326951999999</v>
      </c>
      <c r="K143" s="10">
        <v>231.32</v>
      </c>
      <c r="L143" s="6">
        <f t="shared" si="24"/>
        <v>1.5948958832</v>
      </c>
      <c r="M143" s="10">
        <v>23.46</v>
      </c>
      <c r="N143" s="9">
        <f t="shared" si="44"/>
        <v>3.0933206652496042E-3</v>
      </c>
      <c r="O143" s="30">
        <f>SUM($N$2:N143)</f>
        <v>0.28942836595466709</v>
      </c>
      <c r="P143" s="14">
        <f t="shared" si="78"/>
        <v>289.42836595466707</v>
      </c>
      <c r="Q143" s="34">
        <f t="shared" si="70"/>
        <v>110.25260801230671</v>
      </c>
      <c r="R143" s="9">
        <f t="shared" si="71"/>
        <v>0.19841772315922562</v>
      </c>
      <c r="S143" s="9">
        <f t="shared" si="72"/>
        <v>9.1010642795441521E-2</v>
      </c>
      <c r="T143" s="4">
        <f t="shared" si="59"/>
        <v>91.010642795441527</v>
      </c>
      <c r="U143" s="9">
        <f t="shared" si="60"/>
        <v>5.2915190838296045E-2</v>
      </c>
      <c r="V143" s="34">
        <f t="shared" si="61"/>
        <v>23.233657402392588</v>
      </c>
      <c r="W143" s="34">
        <f t="shared" si="62"/>
        <v>0</v>
      </c>
      <c r="X143" s="35">
        <f t="shared" si="63"/>
        <v>0</v>
      </c>
      <c r="Y143" s="35">
        <f t="shared" si="64"/>
        <v>0</v>
      </c>
      <c r="Z143" s="35">
        <f t="shared" ref="Z143:Z157" si="79">108*($W$2-W143)</f>
        <v>9.8291494219076849</v>
      </c>
      <c r="AA143" s="35">
        <f t="shared" si="65"/>
        <v>9.8311156450366912</v>
      </c>
      <c r="AB143" s="34">
        <f t="shared" si="66"/>
        <v>69.688354515144255</v>
      </c>
      <c r="AC143" s="35">
        <f t="shared" si="67"/>
        <v>0.74996605300570562</v>
      </c>
      <c r="AD143" s="35">
        <f t="shared" si="68"/>
        <v>0</v>
      </c>
      <c r="AE143" s="35">
        <f t="shared" si="69"/>
        <v>0.25003394699429426</v>
      </c>
    </row>
    <row r="144" spans="4:31" x14ac:dyDescent="0.25">
      <c r="D144" s="11">
        <v>42682.499943668983</v>
      </c>
      <c r="E144" s="29">
        <f t="shared" si="76"/>
        <v>313.49994366898318</v>
      </c>
      <c r="F144" s="29">
        <f t="shared" si="77"/>
        <v>2.7778333460446447E-2</v>
      </c>
      <c r="G144" s="7">
        <v>22</v>
      </c>
      <c r="H144" s="14">
        <f>SUM($G$2:G144)</f>
        <v>2175</v>
      </c>
      <c r="I144" s="10">
        <v>216.61</v>
      </c>
      <c r="J144" s="6">
        <f t="shared" si="23"/>
        <v>1.4934739636000001</v>
      </c>
      <c r="K144" s="10">
        <v>218.03</v>
      </c>
      <c r="L144" s="6">
        <f t="shared" si="24"/>
        <v>1.5032645227999999</v>
      </c>
      <c r="M144" s="10">
        <v>23.51</v>
      </c>
      <c r="N144" s="9">
        <f t="shared" si="44"/>
        <v>2.9583297722518046E-3</v>
      </c>
      <c r="O144" s="30">
        <f>SUM($N$2:N144)</f>
        <v>0.29238669572691889</v>
      </c>
      <c r="P144" s="14">
        <f t="shared" si="78"/>
        <v>292.3866957269189</v>
      </c>
      <c r="Q144" s="34">
        <f t="shared" si="70"/>
        <v>106.49774135889645</v>
      </c>
      <c r="R144" s="9">
        <f t="shared" si="71"/>
        <v>0.20137605293147742</v>
      </c>
      <c r="S144" s="9">
        <f t="shared" si="72"/>
        <v>9.1010642795441521E-2</v>
      </c>
      <c r="T144" s="4">
        <f t="shared" si="59"/>
        <v>91.010642795441527</v>
      </c>
      <c r="U144" s="9">
        <f t="shared" si="60"/>
        <v>4.9956861066044245E-2</v>
      </c>
      <c r="V144" s="34">
        <f t="shared" si="61"/>
        <v>23.292679644536065</v>
      </c>
      <c r="W144" s="34">
        <f t="shared" si="62"/>
        <v>0</v>
      </c>
      <c r="X144" s="35">
        <f t="shared" si="63"/>
        <v>0</v>
      </c>
      <c r="Y144" s="35">
        <f t="shared" si="64"/>
        <v>0</v>
      </c>
      <c r="Z144" s="35">
        <f t="shared" si="79"/>
        <v>9.8291494219076849</v>
      </c>
      <c r="AA144" s="35">
        <f t="shared" si="65"/>
        <v>9.8311156450366912</v>
      </c>
      <c r="AB144" s="34">
        <f t="shared" si="66"/>
        <v>69.629332273000784</v>
      </c>
      <c r="AC144" s="35">
        <f t="shared" si="67"/>
        <v>0.74933087259015618</v>
      </c>
      <c r="AD144" s="35">
        <f t="shared" si="68"/>
        <v>0</v>
      </c>
      <c r="AE144" s="35">
        <f t="shared" si="69"/>
        <v>0.25066912740984376</v>
      </c>
    </row>
    <row r="145" spans="4:31" x14ac:dyDescent="0.25">
      <c r="D145" s="11">
        <v>42682.501008530089</v>
      </c>
      <c r="E145" s="29">
        <f t="shared" si="76"/>
        <v>313.50100853008917</v>
      </c>
      <c r="F145" s="29">
        <f t="shared" si="77"/>
        <v>2.5556666543707252E-2</v>
      </c>
      <c r="G145" s="7">
        <v>21</v>
      </c>
      <c r="H145" s="14">
        <f>SUM($G$2:G145)</f>
        <v>2196</v>
      </c>
      <c r="I145" s="10">
        <v>203.81</v>
      </c>
      <c r="J145" s="6">
        <f t="shared" si="23"/>
        <v>1.4052210355999999</v>
      </c>
      <c r="K145" s="10">
        <v>205.18</v>
      </c>
      <c r="L145" s="6">
        <f t="shared" si="24"/>
        <v>1.4146668568</v>
      </c>
      <c r="M145" s="10">
        <v>23.56</v>
      </c>
      <c r="N145" s="9">
        <f t="shared" si="44"/>
        <v>2.823384375156739E-3</v>
      </c>
      <c r="O145" s="30">
        <f>SUM($N$2:N145)</f>
        <v>0.29521008010207561</v>
      </c>
      <c r="P145" s="14">
        <f t="shared" si="78"/>
        <v>295.21008010207561</v>
      </c>
      <c r="Q145" s="34">
        <f t="shared" si="70"/>
        <v>110.47545540918493</v>
      </c>
      <c r="R145" s="9">
        <f t="shared" si="71"/>
        <v>0.20419943730663417</v>
      </c>
      <c r="S145" s="9">
        <f t="shared" si="72"/>
        <v>9.1010642795441521E-2</v>
      </c>
      <c r="T145" s="4">
        <f t="shared" si="59"/>
        <v>91.010642795441527</v>
      </c>
      <c r="U145" s="9">
        <f t="shared" si="60"/>
        <v>4.7133476690887494E-2</v>
      </c>
      <c r="V145" s="34">
        <f t="shared" si="61"/>
        <v>23.356448174998626</v>
      </c>
      <c r="W145" s="34">
        <f t="shared" si="62"/>
        <v>0</v>
      </c>
      <c r="X145" s="35">
        <f t="shared" si="63"/>
        <v>0</v>
      </c>
      <c r="Y145" s="35">
        <f t="shared" si="64"/>
        <v>0</v>
      </c>
      <c r="Z145" s="35">
        <f t="shared" si="79"/>
        <v>9.8291494219076849</v>
      </c>
      <c r="AA145" s="35">
        <f t="shared" si="65"/>
        <v>9.8311156450366912</v>
      </c>
      <c r="AB145" s="34">
        <f t="shared" si="66"/>
        <v>69.565563742538217</v>
      </c>
      <c r="AC145" s="35">
        <f t="shared" si="67"/>
        <v>0.74864461398310889</v>
      </c>
      <c r="AD145" s="35">
        <f t="shared" si="68"/>
        <v>0</v>
      </c>
      <c r="AE145" s="35">
        <f t="shared" si="69"/>
        <v>0.25135538601689106</v>
      </c>
    </row>
    <row r="146" spans="4:31" x14ac:dyDescent="0.25">
      <c r="D146" s="11">
        <v>42682.505464664355</v>
      </c>
      <c r="E146" s="29">
        <f t="shared" ref="E146:E157" si="80">D146-(115*365+29)-365</f>
        <v>313.5054646643548</v>
      </c>
      <c r="F146" s="29">
        <f t="shared" ref="F146:F157" si="81">(E146-E145)*24</f>
        <v>0.10694722237531096</v>
      </c>
      <c r="G146" s="7">
        <v>20</v>
      </c>
      <c r="H146" s="14">
        <f>SUM($G$2:G146)</f>
        <v>2216</v>
      </c>
      <c r="I146" s="10">
        <v>189.91</v>
      </c>
      <c r="J146" s="6">
        <f t="shared" si="23"/>
        <v>1.3093838715999999</v>
      </c>
      <c r="K146" s="10">
        <v>191.15</v>
      </c>
      <c r="L146" s="6">
        <f t="shared" si="24"/>
        <v>1.3179333740000001</v>
      </c>
      <c r="M146" s="10">
        <v>23.31</v>
      </c>
      <c r="N146" s="9">
        <f t="shared" si="44"/>
        <v>2.6912050383501702E-3</v>
      </c>
      <c r="O146" s="30">
        <f>SUM($N$2:N146)</f>
        <v>0.2979012851404258</v>
      </c>
      <c r="P146" s="14">
        <f t="shared" ref="P146:P157" si="82">O146*1000</f>
        <v>297.90128514042578</v>
      </c>
      <c r="Q146" s="34">
        <f t="shared" si="70"/>
        <v>25.16386100151248</v>
      </c>
      <c r="R146" s="9">
        <f t="shared" si="71"/>
        <v>0.20689064234498433</v>
      </c>
      <c r="S146" s="9">
        <f t="shared" si="72"/>
        <v>9.1010642795441521E-2</v>
      </c>
      <c r="T146" s="4">
        <f t="shared" si="59"/>
        <v>91.010642795441527</v>
      </c>
      <c r="U146" s="9">
        <f t="shared" si="60"/>
        <v>4.4442271652537335E-2</v>
      </c>
      <c r="V146" s="34">
        <f t="shared" si="61"/>
        <v>23.634761780732706</v>
      </c>
      <c r="W146" s="34">
        <f t="shared" si="62"/>
        <v>0</v>
      </c>
      <c r="X146" s="35">
        <f t="shared" si="63"/>
        <v>0</v>
      </c>
      <c r="Y146" s="35">
        <f t="shared" si="64"/>
        <v>0</v>
      </c>
      <c r="Z146" s="35">
        <f t="shared" si="79"/>
        <v>9.8291494219076849</v>
      </c>
      <c r="AA146" s="35">
        <f t="shared" si="65"/>
        <v>9.8311156450366912</v>
      </c>
      <c r="AB146" s="34">
        <f t="shared" si="66"/>
        <v>69.287250136804147</v>
      </c>
      <c r="AC146" s="35">
        <f t="shared" si="67"/>
        <v>0.74564948290500588</v>
      </c>
      <c r="AD146" s="35">
        <f t="shared" si="68"/>
        <v>0</v>
      </c>
      <c r="AE146" s="35">
        <f t="shared" si="69"/>
        <v>0.25435051709499412</v>
      </c>
    </row>
    <row r="147" spans="4:31" x14ac:dyDescent="0.25">
      <c r="D147" s="11">
        <v>42682.506205439815</v>
      </c>
      <c r="E147" s="29">
        <f t="shared" si="80"/>
        <v>313.50620543981495</v>
      </c>
      <c r="F147" s="29">
        <f t="shared" si="81"/>
        <v>1.7778611043468118E-2</v>
      </c>
      <c r="G147" s="7">
        <v>20</v>
      </c>
      <c r="H147" s="14">
        <f>SUM($G$2:G147)</f>
        <v>2236</v>
      </c>
      <c r="I147" s="10">
        <v>178.33</v>
      </c>
      <c r="J147" s="6">
        <f t="shared" si="23"/>
        <v>1.2295425508</v>
      </c>
      <c r="K147" s="10">
        <v>179.7</v>
      </c>
      <c r="L147" s="6">
        <f t="shared" si="24"/>
        <v>1.2389883719999999</v>
      </c>
      <c r="M147" s="10">
        <v>23.31</v>
      </c>
      <c r="N147" s="9">
        <f t="shared" si="44"/>
        <v>2.6912050383501702E-3</v>
      </c>
      <c r="O147" s="30">
        <f>SUM($N$2:N147)</f>
        <v>0.30059249017877598</v>
      </c>
      <c r="P147" s="14">
        <f t="shared" si="82"/>
        <v>300.59249017877596</v>
      </c>
      <c r="Q147" s="34">
        <f t="shared" si="70"/>
        <v>151.3731883649551</v>
      </c>
      <c r="R147" s="9">
        <f t="shared" si="71"/>
        <v>0.20958184738333449</v>
      </c>
      <c r="S147" s="9">
        <f t="shared" si="72"/>
        <v>9.1010642795441521E-2</v>
      </c>
      <c r="T147" s="4">
        <f t="shared" si="59"/>
        <v>91.010642795441527</v>
      </c>
      <c r="U147" s="9">
        <f t="shared" si="60"/>
        <v>4.1751066614187177E-2</v>
      </c>
      <c r="V147" s="34">
        <f t="shared" si="61"/>
        <v>23.645362625533718</v>
      </c>
      <c r="W147" s="34">
        <f t="shared" si="62"/>
        <v>0</v>
      </c>
      <c r="X147" s="35">
        <f t="shared" si="63"/>
        <v>0</v>
      </c>
      <c r="Y147" s="35">
        <f t="shared" si="64"/>
        <v>0</v>
      </c>
      <c r="Z147" s="35">
        <f t="shared" si="79"/>
        <v>9.8291494219076849</v>
      </c>
      <c r="AA147" s="35">
        <f t="shared" si="65"/>
        <v>9.8311156450366912</v>
      </c>
      <c r="AB147" s="34">
        <f t="shared" si="66"/>
        <v>69.276649292003128</v>
      </c>
      <c r="AC147" s="35">
        <f t="shared" si="67"/>
        <v>0.74553539965839666</v>
      </c>
      <c r="AD147" s="35">
        <f t="shared" si="68"/>
        <v>0</v>
      </c>
      <c r="AE147" s="35">
        <f t="shared" si="69"/>
        <v>0.25446460034160334</v>
      </c>
    </row>
    <row r="148" spans="4:31" x14ac:dyDescent="0.25">
      <c r="D148" s="11">
        <v>42682.507061990742</v>
      </c>
      <c r="E148" s="29">
        <f t="shared" si="80"/>
        <v>313.50706199074193</v>
      </c>
      <c r="F148" s="29">
        <f t="shared" si="81"/>
        <v>2.055722224758938E-2</v>
      </c>
      <c r="G148" s="7">
        <v>15</v>
      </c>
      <c r="H148" s="14">
        <f>SUM($G$2:G148)</f>
        <v>2251</v>
      </c>
      <c r="I148" s="10">
        <v>167.7</v>
      </c>
      <c r="J148" s="6">
        <f t="shared" si="23"/>
        <v>1.1562512519999999</v>
      </c>
      <c r="K148" s="10">
        <v>169.16</v>
      </c>
      <c r="L148" s="6">
        <f t="shared" si="24"/>
        <v>1.1663176015999999</v>
      </c>
      <c r="M148" s="10">
        <v>23.17</v>
      </c>
      <c r="N148" s="9">
        <f t="shared" si="44"/>
        <v>2.0193573982585332E-3</v>
      </c>
      <c r="O148" s="30">
        <f>SUM($N$2:N148)</f>
        <v>0.30261184757703452</v>
      </c>
      <c r="P148" s="14">
        <f t="shared" si="82"/>
        <v>302.6118475770345</v>
      </c>
      <c r="Q148" s="34">
        <f t="shared" si="70"/>
        <v>98.231043763479818</v>
      </c>
      <c r="R148" s="9">
        <f t="shared" si="71"/>
        <v>0.21160120478159303</v>
      </c>
      <c r="S148" s="9">
        <f t="shared" si="72"/>
        <v>9.1010642795441521E-2</v>
      </c>
      <c r="T148" s="4">
        <f t="shared" si="59"/>
        <v>91.010642795441527</v>
      </c>
      <c r="U148" s="9">
        <f t="shared" si="60"/>
        <v>3.973170921592864E-2</v>
      </c>
      <c r="V148" s="34">
        <f t="shared" si="61"/>
        <v>23.928033011227363</v>
      </c>
      <c r="W148" s="34">
        <f t="shared" si="62"/>
        <v>0</v>
      </c>
      <c r="X148" s="35">
        <f t="shared" si="63"/>
        <v>0</v>
      </c>
      <c r="Y148" s="35">
        <f t="shared" si="64"/>
        <v>0</v>
      </c>
      <c r="Z148" s="35">
        <f t="shared" si="79"/>
        <v>9.8291494219076849</v>
      </c>
      <c r="AA148" s="35">
        <f t="shared" si="65"/>
        <v>9.8311156450366912</v>
      </c>
      <c r="AB148" s="34">
        <f t="shared" si="66"/>
        <v>68.993978906309479</v>
      </c>
      <c r="AC148" s="35">
        <f t="shared" si="67"/>
        <v>0.7424933821658728</v>
      </c>
      <c r="AD148" s="35">
        <f t="shared" si="68"/>
        <v>0</v>
      </c>
      <c r="AE148" s="35">
        <f t="shared" si="69"/>
        <v>0.25750661783412709</v>
      </c>
    </row>
    <row r="149" spans="4:31" x14ac:dyDescent="0.25">
      <c r="D149" s="11">
        <v>42682.508265682867</v>
      </c>
      <c r="E149" s="29">
        <f t="shared" si="80"/>
        <v>313.5082656828672</v>
      </c>
      <c r="F149" s="29">
        <f t="shared" si="81"/>
        <v>2.8888611006550491E-2</v>
      </c>
      <c r="G149" s="7">
        <v>20</v>
      </c>
      <c r="H149" s="14">
        <f>SUM($G$2:G149)</f>
        <v>2271</v>
      </c>
      <c r="I149" s="10">
        <v>157.83000000000001</v>
      </c>
      <c r="J149" s="6">
        <f t="shared" si="23"/>
        <v>1.0881999708000001</v>
      </c>
      <c r="K149" s="10">
        <v>159.25</v>
      </c>
      <c r="L149" s="6">
        <f t="shared" si="24"/>
        <v>1.0979905299999999</v>
      </c>
      <c r="M149" s="10">
        <v>23.19</v>
      </c>
      <c r="N149" s="9">
        <f t="shared" si="44"/>
        <v>2.6922948156485505E-3</v>
      </c>
      <c r="O149" s="30">
        <f>SUM($N$2:N149)</f>
        <v>0.30530414239268305</v>
      </c>
      <c r="P149" s="14">
        <f t="shared" si="82"/>
        <v>305.30414239268305</v>
      </c>
      <c r="Q149" s="34">
        <f t="shared" si="70"/>
        <v>93.195716991657122</v>
      </c>
      <c r="R149" s="9">
        <f t="shared" si="71"/>
        <v>0.21429349959724159</v>
      </c>
      <c r="S149" s="9">
        <f t="shared" si="72"/>
        <v>9.1010642795441521E-2</v>
      </c>
      <c r="T149" s="4">
        <f t="shared" si="59"/>
        <v>91.010642795441527</v>
      </c>
      <c r="U149" s="9">
        <f t="shared" si="60"/>
        <v>3.703941440028008E-2</v>
      </c>
      <c r="V149" s="34">
        <f t="shared" si="61"/>
        <v>23.701583858658044</v>
      </c>
      <c r="W149" s="34">
        <f t="shared" si="62"/>
        <v>0</v>
      </c>
      <c r="X149" s="35">
        <f t="shared" si="63"/>
        <v>0</v>
      </c>
      <c r="Y149" s="35">
        <f t="shared" si="64"/>
        <v>0</v>
      </c>
      <c r="Z149" s="35">
        <f t="shared" si="79"/>
        <v>9.8291494219076849</v>
      </c>
      <c r="AA149" s="35">
        <f t="shared" si="65"/>
        <v>9.8311156450366912</v>
      </c>
      <c r="AB149" s="34">
        <f t="shared" si="66"/>
        <v>69.220428058878809</v>
      </c>
      <c r="AC149" s="35">
        <f t="shared" si="67"/>
        <v>0.74493036289730918</v>
      </c>
      <c r="AD149" s="35">
        <f t="shared" si="68"/>
        <v>0</v>
      </c>
      <c r="AE149" s="35">
        <f t="shared" si="69"/>
        <v>0.25506963710269093</v>
      </c>
    </row>
    <row r="150" spans="4:31" x14ac:dyDescent="0.25">
      <c r="D150" s="11">
        <v>42682.509110613428</v>
      </c>
      <c r="E150" s="29">
        <f t="shared" si="80"/>
        <v>313.50911061342777</v>
      </c>
      <c r="F150" s="29">
        <f t="shared" si="81"/>
        <v>2.0278333453461528E-2</v>
      </c>
      <c r="G150" s="7">
        <v>14</v>
      </c>
      <c r="H150" s="14">
        <f>SUM($G$2:G150)</f>
        <v>2285</v>
      </c>
      <c r="I150" s="10">
        <v>148.38999999999999</v>
      </c>
      <c r="J150" s="6">
        <f t="shared" si="23"/>
        <v>1.0231134363999999</v>
      </c>
      <c r="K150" s="10">
        <v>149.72</v>
      </c>
      <c r="L150" s="6">
        <f t="shared" si="24"/>
        <v>1.0322834671999999</v>
      </c>
      <c r="M150" s="10">
        <v>23.16</v>
      </c>
      <c r="N150" s="9">
        <f t="shared" si="44"/>
        <v>1.884797178524194E-3</v>
      </c>
      <c r="O150" s="30">
        <f>SUM($N$2:N150)</f>
        <v>0.30718893957120724</v>
      </c>
      <c r="P150" s="14">
        <f t="shared" si="82"/>
        <v>307.18893957120724</v>
      </c>
      <c r="Q150" s="34">
        <f t="shared" si="70"/>
        <v>92.946354928513998</v>
      </c>
      <c r="R150" s="9">
        <f t="shared" si="71"/>
        <v>0.21617829677576578</v>
      </c>
      <c r="S150" s="9">
        <f t="shared" si="72"/>
        <v>9.1010642795441521E-2</v>
      </c>
      <c r="T150" s="4">
        <f t="shared" si="59"/>
        <v>91.010642795441527</v>
      </c>
      <c r="U150" s="9">
        <f t="shared" si="60"/>
        <v>3.5154617221755891E-2</v>
      </c>
      <c r="V150" s="34">
        <f t="shared" si="61"/>
        <v>23.926575920017623</v>
      </c>
      <c r="W150" s="34">
        <f t="shared" si="62"/>
        <v>0</v>
      </c>
      <c r="X150" s="35">
        <f t="shared" si="63"/>
        <v>0</v>
      </c>
      <c r="Y150" s="35">
        <f t="shared" si="64"/>
        <v>0</v>
      </c>
      <c r="Z150" s="35">
        <f t="shared" si="79"/>
        <v>9.8291494219076849</v>
      </c>
      <c r="AA150" s="35">
        <f t="shared" si="65"/>
        <v>9.8311156450366912</v>
      </c>
      <c r="AB150" s="34">
        <f t="shared" si="66"/>
        <v>68.995435997519223</v>
      </c>
      <c r="AC150" s="35">
        <f t="shared" si="67"/>
        <v>0.7425090629629163</v>
      </c>
      <c r="AD150" s="35">
        <f t="shared" si="68"/>
        <v>0</v>
      </c>
      <c r="AE150" s="35">
        <f t="shared" si="69"/>
        <v>0.2574909370370837</v>
      </c>
    </row>
    <row r="151" spans="4:31" x14ac:dyDescent="0.25">
      <c r="D151" s="11">
        <v>42682.510001828705</v>
      </c>
      <c r="E151" s="29">
        <f t="shared" si="80"/>
        <v>313.51000182870484</v>
      </c>
      <c r="F151" s="29">
        <f t="shared" si="81"/>
        <v>2.1389166649896652E-2</v>
      </c>
      <c r="G151" s="7">
        <v>37</v>
      </c>
      <c r="H151" s="14">
        <f>SUM($G$2:G151)</f>
        <v>2322</v>
      </c>
      <c r="I151" s="10">
        <v>139.52000000000001</v>
      </c>
      <c r="J151" s="6">
        <f t="shared" si="23"/>
        <v>0.96195691520000004</v>
      </c>
      <c r="K151" s="10">
        <v>140.72999999999999</v>
      </c>
      <c r="L151" s="6">
        <f t="shared" si="24"/>
        <v>0.97029957479999995</v>
      </c>
      <c r="M151" s="10">
        <v>28.6</v>
      </c>
      <c r="N151" s="9">
        <f t="shared" si="44"/>
        <v>4.8914468748572949E-3</v>
      </c>
      <c r="O151" s="30">
        <f>SUM($N$2:N151)</f>
        <v>0.31208038644606456</v>
      </c>
      <c r="P151" s="14">
        <f t="shared" si="82"/>
        <v>312.08038644606455</v>
      </c>
      <c r="Q151" s="34">
        <f t="shared" si="70"/>
        <v>228.68805292519096</v>
      </c>
      <c r="R151" s="9">
        <f t="shared" si="71"/>
        <v>0.22106974365062307</v>
      </c>
      <c r="S151" s="9">
        <f t="shared" si="72"/>
        <v>9.1010642795441521E-2</v>
      </c>
      <c r="T151" s="4">
        <f t="shared" si="59"/>
        <v>91.010642795441527</v>
      </c>
      <c r="U151" s="9">
        <f t="shared" si="60"/>
        <v>3.0263170346898599E-2</v>
      </c>
      <c r="V151" s="34">
        <f t="shared" si="61"/>
        <v>21.906892054669971</v>
      </c>
      <c r="W151" s="34">
        <f t="shared" si="62"/>
        <v>0</v>
      </c>
      <c r="X151" s="35">
        <f t="shared" si="63"/>
        <v>0</v>
      </c>
      <c r="Y151" s="35">
        <f t="shared" si="64"/>
        <v>0</v>
      </c>
      <c r="Z151" s="35">
        <f t="shared" si="79"/>
        <v>9.8291494219076849</v>
      </c>
      <c r="AA151" s="35">
        <f t="shared" si="65"/>
        <v>9.8311156450366912</v>
      </c>
      <c r="AB151" s="34">
        <f t="shared" si="66"/>
        <v>71.015119862866882</v>
      </c>
      <c r="AC151" s="35">
        <f t="shared" si="67"/>
        <v>0.76424432055871627</v>
      </c>
      <c r="AD151" s="35">
        <f t="shared" si="68"/>
        <v>0</v>
      </c>
      <c r="AE151" s="35">
        <f t="shared" si="69"/>
        <v>0.23575567944128381</v>
      </c>
    </row>
    <row r="152" spans="4:31" x14ac:dyDescent="0.25">
      <c r="D152" s="11">
        <v>42682.512143113425</v>
      </c>
      <c r="E152" s="29">
        <f t="shared" si="80"/>
        <v>313.51214311342483</v>
      </c>
      <c r="F152" s="29">
        <f t="shared" si="81"/>
        <v>5.1390833279583603E-2</v>
      </c>
      <c r="G152" s="7">
        <v>64</v>
      </c>
      <c r="H152" s="14">
        <f>SUM($G$2:G152)</f>
        <v>2386</v>
      </c>
      <c r="I152" s="10">
        <v>105.51</v>
      </c>
      <c r="J152" s="6">
        <f t="shared" si="23"/>
        <v>0.72746612759999996</v>
      </c>
      <c r="K152" s="10">
        <v>106.94</v>
      </c>
      <c r="L152" s="6">
        <f t="shared" si="24"/>
        <v>0.73732563439999999</v>
      </c>
      <c r="M152" s="10">
        <v>23.25</v>
      </c>
      <c r="N152" s="9">
        <f t="shared" si="44"/>
        <v>8.6135994134336445E-3</v>
      </c>
      <c r="O152" s="30">
        <f>SUM($N$2:N152)</f>
        <v>0.32069398585949821</v>
      </c>
      <c r="P152" s="14">
        <f t="shared" si="82"/>
        <v>320.69398585949818</v>
      </c>
      <c r="Q152" s="34">
        <f t="shared" si="70"/>
        <v>167.60964677441083</v>
      </c>
      <c r="R152" s="9">
        <f t="shared" si="71"/>
        <v>0.22968334306405672</v>
      </c>
      <c r="S152" s="9">
        <f t="shared" si="72"/>
        <v>9.1010642795441521E-2</v>
      </c>
      <c r="T152" s="4">
        <f t="shared" si="59"/>
        <v>91.010642795441527</v>
      </c>
      <c r="U152" s="9">
        <f t="shared" si="60"/>
        <v>2.1649570933464951E-2</v>
      </c>
      <c r="V152" s="34">
        <f t="shared" si="61"/>
        <v>20.723279478476599</v>
      </c>
      <c r="W152" s="34">
        <f t="shared" si="62"/>
        <v>0</v>
      </c>
      <c r="X152" s="35">
        <f t="shared" si="63"/>
        <v>0</v>
      </c>
      <c r="Y152" s="35">
        <f t="shared" si="64"/>
        <v>0</v>
      </c>
      <c r="Z152" s="35">
        <f t="shared" si="79"/>
        <v>9.8291494219076849</v>
      </c>
      <c r="AA152" s="35">
        <f t="shared" si="65"/>
        <v>9.8311156450366912</v>
      </c>
      <c r="AB152" s="34">
        <f t="shared" si="66"/>
        <v>72.198732439060251</v>
      </c>
      <c r="AC152" s="35">
        <f t="shared" si="67"/>
        <v>0.77698201910579201</v>
      </c>
      <c r="AD152" s="35">
        <f t="shared" si="68"/>
        <v>0</v>
      </c>
      <c r="AE152" s="35">
        <f t="shared" si="69"/>
        <v>0.22301798089420796</v>
      </c>
    </row>
    <row r="153" spans="4:31" x14ac:dyDescent="0.25">
      <c r="D153" s="11">
        <v>42682.512941747686</v>
      </c>
      <c r="E153" s="29">
        <f t="shared" si="80"/>
        <v>313.51294174768555</v>
      </c>
      <c r="F153" s="29">
        <f t="shared" si="81"/>
        <v>1.9167222257237881E-2</v>
      </c>
      <c r="G153" s="7">
        <v>47</v>
      </c>
      <c r="H153" s="14">
        <f>SUM($G$2:G153)</f>
        <v>2433</v>
      </c>
      <c r="I153" s="10">
        <v>66.7</v>
      </c>
      <c r="J153" s="6">
        <f t="shared" si="23"/>
        <v>0.45988049200000003</v>
      </c>
      <c r="K153" s="10">
        <v>68.14</v>
      </c>
      <c r="L153" s="6">
        <f t="shared" si="24"/>
        <v>0.46980894639999998</v>
      </c>
      <c r="M153" s="10">
        <v>23.28</v>
      </c>
      <c r="N153" s="9">
        <f t="shared" si="44"/>
        <v>6.3249718898992511E-3</v>
      </c>
      <c r="O153" s="30">
        <f>SUM($N$2:N153)</f>
        <v>0.32701895774939749</v>
      </c>
      <c r="P153" s="14">
        <f t="shared" si="82"/>
        <v>327.01895774939749</v>
      </c>
      <c r="Q153" s="34">
        <f t="shared" si="70"/>
        <v>329.98896788556988</v>
      </c>
      <c r="R153" s="9">
        <f t="shared" si="71"/>
        <v>0.23600831495395597</v>
      </c>
      <c r="S153" s="9">
        <f t="shared" si="72"/>
        <v>9.1010642795441521E-2</v>
      </c>
      <c r="T153" s="4">
        <f t="shared" si="59"/>
        <v>91.010642795441527</v>
      </c>
      <c r="U153" s="9">
        <f t="shared" si="60"/>
        <v>1.5324599043565701E-2</v>
      </c>
      <c r="V153" s="34">
        <f t="shared" si="61"/>
        <v>23.204173275946616</v>
      </c>
      <c r="W153" s="34">
        <f t="shared" si="62"/>
        <v>0</v>
      </c>
      <c r="X153" s="35">
        <f t="shared" si="63"/>
        <v>0</v>
      </c>
      <c r="Y153" s="35">
        <f t="shared" si="64"/>
        <v>0</v>
      </c>
      <c r="Z153" s="35">
        <f t="shared" si="79"/>
        <v>9.8291494219076849</v>
      </c>
      <c r="AA153" s="35">
        <f t="shared" si="65"/>
        <v>9.8311156450366912</v>
      </c>
      <c r="AB153" s="34">
        <f t="shared" si="66"/>
        <v>69.717838641590234</v>
      </c>
      <c r="AC153" s="35">
        <f t="shared" si="67"/>
        <v>0.75028335270507229</v>
      </c>
      <c r="AD153" s="35">
        <f t="shared" si="68"/>
        <v>0</v>
      </c>
      <c r="AE153" s="35">
        <f t="shared" si="69"/>
        <v>0.24971664729492768</v>
      </c>
    </row>
    <row r="154" spans="4:31" x14ac:dyDescent="0.25">
      <c r="D154" s="11">
        <v>42682.515279780091</v>
      </c>
      <c r="E154" s="29">
        <f t="shared" si="80"/>
        <v>313.51527978009108</v>
      </c>
      <c r="F154" s="29">
        <f t="shared" si="81"/>
        <v>5.6112777732778341E-2</v>
      </c>
      <c r="G154" s="7">
        <v>25</v>
      </c>
      <c r="H154" s="14">
        <f>SUM($G$2:G154)</f>
        <v>2458</v>
      </c>
      <c r="I154" s="10">
        <v>38.880000000000003</v>
      </c>
      <c r="J154" s="6">
        <f t="shared" si="23"/>
        <v>0.26806826880000001</v>
      </c>
      <c r="K154" s="10">
        <v>40.11</v>
      </c>
      <c r="L154" s="6">
        <f t="shared" si="24"/>
        <v>0.27654882359999999</v>
      </c>
      <c r="M154" s="10">
        <v>23.45</v>
      </c>
      <c r="N154" s="9">
        <f t="shared" si="44"/>
        <v>3.3624184325239861E-3</v>
      </c>
      <c r="O154" s="30">
        <f>SUM($N$2:N154)</f>
        <v>0.33038137618192148</v>
      </c>
      <c r="P154" s="14">
        <f t="shared" si="82"/>
        <v>330.3813761819215</v>
      </c>
      <c r="Q154" s="34">
        <f t="shared" si="70"/>
        <v>59.922509068016176</v>
      </c>
      <c r="R154" s="9">
        <f t="shared" si="71"/>
        <v>0.23937073338647996</v>
      </c>
      <c r="S154" s="9">
        <f t="shared" si="72"/>
        <v>9.1010642795441521E-2</v>
      </c>
      <c r="T154" s="4">
        <f t="shared" si="59"/>
        <v>91.010642795441527</v>
      </c>
      <c r="U154" s="9">
        <f t="shared" si="60"/>
        <v>1.1962180611041706E-2</v>
      </c>
      <c r="V154" s="34">
        <f t="shared" si="61"/>
        <v>31.073266694940482</v>
      </c>
      <c r="W154" s="34">
        <f t="shared" si="62"/>
        <v>0</v>
      </c>
      <c r="X154" s="35">
        <f t="shared" si="63"/>
        <v>0</v>
      </c>
      <c r="Y154" s="35">
        <f t="shared" si="64"/>
        <v>0</v>
      </c>
      <c r="Z154" s="35">
        <f t="shared" si="79"/>
        <v>9.8291494219076849</v>
      </c>
      <c r="AA154" s="35">
        <f t="shared" si="65"/>
        <v>9.8311156450366912</v>
      </c>
      <c r="AB154" s="34">
        <f t="shared" si="66"/>
        <v>61.848745222596364</v>
      </c>
      <c r="AC154" s="35">
        <f t="shared" si="67"/>
        <v>0.66559842976154782</v>
      </c>
      <c r="AD154" s="35">
        <f t="shared" si="68"/>
        <v>0</v>
      </c>
      <c r="AE154" s="35">
        <f t="shared" si="69"/>
        <v>0.33440157023845213</v>
      </c>
    </row>
    <row r="155" spans="4:31" x14ac:dyDescent="0.25">
      <c r="D155" s="11">
        <v>42682.516066828706</v>
      </c>
      <c r="E155" s="29">
        <f t="shared" si="80"/>
        <v>313.51606682870624</v>
      </c>
      <c r="F155" s="29">
        <f t="shared" si="81"/>
        <v>1.8889166763983667E-2</v>
      </c>
      <c r="G155" s="7">
        <v>50</v>
      </c>
      <c r="H155" s="14">
        <f>SUM($G$2:G155)</f>
        <v>2508</v>
      </c>
      <c r="I155" s="10">
        <v>27.67</v>
      </c>
      <c r="J155" s="6">
        <f t="shared" si="23"/>
        <v>0.19077800920000001</v>
      </c>
      <c r="K155" s="10">
        <v>28.94</v>
      </c>
      <c r="L155" s="6">
        <f t="shared" si="24"/>
        <v>0.1995343544</v>
      </c>
      <c r="M155" s="10">
        <v>23.58</v>
      </c>
      <c r="N155" s="9">
        <f t="shared" si="44"/>
        <v>6.7218906553878225E-3</v>
      </c>
      <c r="O155" s="30">
        <f>SUM($N$2:N155)</f>
        <v>0.33710326683730929</v>
      </c>
      <c r="P155" s="14">
        <f t="shared" si="82"/>
        <v>337.10326683730926</v>
      </c>
      <c r="Q155" s="34">
        <f t="shared" si="70"/>
        <v>355.8595643405817</v>
      </c>
      <c r="R155" s="9">
        <f t="shared" si="71"/>
        <v>0.2460926240418678</v>
      </c>
      <c r="S155" s="9">
        <f t="shared" si="72"/>
        <v>9.1010642795441521E-2</v>
      </c>
      <c r="T155" s="4">
        <f t="shared" si="59"/>
        <v>91.010642795441527</v>
      </c>
      <c r="U155" s="9">
        <f t="shared" si="60"/>
        <v>5.2402899556538707E-3</v>
      </c>
      <c r="V155" s="34">
        <f t="shared" si="61"/>
        <v>19.127093124158524</v>
      </c>
      <c r="W155" s="34">
        <f t="shared" si="62"/>
        <v>0</v>
      </c>
      <c r="X155" s="35">
        <f t="shared" si="63"/>
        <v>0</v>
      </c>
      <c r="Y155" s="35">
        <f t="shared" si="64"/>
        <v>0</v>
      </c>
      <c r="Z155" s="35">
        <f t="shared" si="79"/>
        <v>9.8291494219076849</v>
      </c>
      <c r="AA155" s="35">
        <f t="shared" si="65"/>
        <v>9.8311156450366912</v>
      </c>
      <c r="AB155" s="34">
        <f t="shared" si="66"/>
        <v>73.794918793378329</v>
      </c>
      <c r="AC155" s="35">
        <f t="shared" si="67"/>
        <v>0.79415971813941399</v>
      </c>
      <c r="AD155" s="35">
        <f t="shared" si="68"/>
        <v>0</v>
      </c>
      <c r="AE155" s="35">
        <f t="shared" si="69"/>
        <v>0.20584028186058609</v>
      </c>
    </row>
    <row r="156" spans="4:31" x14ac:dyDescent="0.25">
      <c r="D156" s="11">
        <v>42682.51680759259</v>
      </c>
      <c r="E156" s="29">
        <f t="shared" si="80"/>
        <v>313.51680759259034</v>
      </c>
      <c r="F156" s="29">
        <f t="shared" si="81"/>
        <v>1.7778333218302578E-2</v>
      </c>
      <c r="G156" s="7">
        <v>25</v>
      </c>
      <c r="H156" s="14">
        <f>SUM($G$2:G156)</f>
        <v>2533</v>
      </c>
      <c r="I156" s="10">
        <v>4.7300000000000004</v>
      </c>
      <c r="J156" s="6">
        <f t="shared" si="23"/>
        <v>3.2612214800000004E-2</v>
      </c>
      <c r="K156" s="10">
        <v>6.11</v>
      </c>
      <c r="L156" s="6">
        <f t="shared" si="24"/>
        <v>4.2126983600000001E-2</v>
      </c>
      <c r="M156" s="10">
        <v>23.77</v>
      </c>
      <c r="N156" s="9">
        <f t="shared" si="44"/>
        <v>3.3587946486818478E-3</v>
      </c>
      <c r="O156" s="30">
        <f>SUM($N$2:N156)</f>
        <v>0.34046206148599112</v>
      </c>
      <c r="P156" s="14">
        <f t="shared" si="82"/>
        <v>340.46206148599111</v>
      </c>
      <c r="Q156" s="34">
        <f t="shared" si="70"/>
        <v>188.92629626403951</v>
      </c>
      <c r="R156" s="9">
        <f t="shared" si="71"/>
        <v>0.24945141869054965</v>
      </c>
      <c r="S156" s="9">
        <f t="shared" si="72"/>
        <v>9.1010642795441521E-2</v>
      </c>
      <c r="T156" s="4">
        <f t="shared" si="59"/>
        <v>91.010642795441527</v>
      </c>
      <c r="U156" s="9">
        <f t="shared" si="60"/>
        <v>1.8814953069720142E-3</v>
      </c>
      <c r="V156" s="34">
        <f t="shared" si="61"/>
        <v>40.173975658721567</v>
      </c>
      <c r="W156" s="34">
        <f t="shared" si="62"/>
        <v>0</v>
      </c>
      <c r="X156" s="35">
        <f t="shared" si="63"/>
        <v>0</v>
      </c>
      <c r="Y156" s="35">
        <f t="shared" si="64"/>
        <v>0</v>
      </c>
      <c r="Z156" s="35">
        <f t="shared" si="79"/>
        <v>9.8291494219076849</v>
      </c>
      <c r="AA156" s="35">
        <f t="shared" si="65"/>
        <v>9.8311156450366912</v>
      </c>
      <c r="AB156" s="34">
        <f t="shared" si="66"/>
        <v>52.748036258815283</v>
      </c>
      <c r="AC156" s="35">
        <f t="shared" si="67"/>
        <v>0.56765921411200448</v>
      </c>
      <c r="AD156" s="35">
        <f t="shared" si="68"/>
        <v>0</v>
      </c>
      <c r="AE156" s="35">
        <f t="shared" si="69"/>
        <v>0.43234078588799552</v>
      </c>
    </row>
    <row r="157" spans="4:31" x14ac:dyDescent="0.25">
      <c r="D157" s="11">
        <v>42682.51735159722</v>
      </c>
      <c r="E157" s="29">
        <f t="shared" si="80"/>
        <v>313.51735159722011</v>
      </c>
      <c r="F157" s="29">
        <f t="shared" si="81"/>
        <v>1.3056111114565283E-2</v>
      </c>
      <c r="G157" s="7">
        <v>14</v>
      </c>
      <c r="H157" s="14">
        <f>SUM($G$2:G157)</f>
        <v>2547</v>
      </c>
      <c r="I157" s="10">
        <v>-4.17</v>
      </c>
      <c r="J157" s="6">
        <f t="shared" si="23"/>
        <v>-2.8751149199999999E-2</v>
      </c>
      <c r="K157" s="10">
        <v>-1.61</v>
      </c>
      <c r="L157" s="6">
        <f t="shared" si="24"/>
        <v>-1.11005636E-2</v>
      </c>
      <c r="M157" s="10">
        <v>23.68</v>
      </c>
      <c r="N157" s="9">
        <f t="shared" si="44"/>
        <v>1.8814953069720176E-3</v>
      </c>
      <c r="O157" s="30">
        <f>SUM($N$2:N157)</f>
        <v>0.34234355679296313</v>
      </c>
      <c r="P157" s="14">
        <f t="shared" si="82"/>
        <v>342.34355679296311</v>
      </c>
      <c r="Q157" s="34">
        <f t="shared" si="70"/>
        <v>144.10840184050195</v>
      </c>
      <c r="R157" s="9">
        <f t="shared" si="71"/>
        <v>0.25133291399752167</v>
      </c>
      <c r="S157" s="9">
        <f t="shared" si="72"/>
        <v>9.1010642795441521E-2</v>
      </c>
      <c r="T157" s="4">
        <f t="shared" si="59"/>
        <v>91.010642795441527</v>
      </c>
      <c r="U157" s="9">
        <f t="shared" si="60"/>
        <v>0</v>
      </c>
      <c r="V157" s="34">
        <f t="shared" si="61"/>
        <v>0</v>
      </c>
      <c r="W157" s="34">
        <f t="shared" si="62"/>
        <v>0</v>
      </c>
      <c r="X157" s="35">
        <f t="shared" si="63"/>
        <v>0</v>
      </c>
      <c r="Y157" s="35">
        <f t="shared" si="64"/>
        <v>0</v>
      </c>
      <c r="Z157" s="35">
        <f t="shared" si="79"/>
        <v>9.8291494219076849</v>
      </c>
      <c r="AA157" s="35">
        <f t="shared" si="65"/>
        <v>9.8311156450366912</v>
      </c>
      <c r="AB157" s="34">
        <f t="shared" si="66"/>
        <v>92.92201191753685</v>
      </c>
      <c r="AC157" s="35">
        <f t="shared" si="67"/>
        <v>1</v>
      </c>
      <c r="AD157" s="35">
        <f t="shared" si="68"/>
        <v>0</v>
      </c>
      <c r="AE157" s="35">
        <f t="shared" si="69"/>
        <v>0</v>
      </c>
    </row>
    <row r="158" spans="4:31" x14ac:dyDescent="0.25">
      <c r="J158" s="6"/>
      <c r="L158" s="6"/>
      <c r="N158" s="9"/>
      <c r="O158" s="9"/>
      <c r="Q158" s="9"/>
    </row>
    <row r="159" spans="4:31" x14ac:dyDescent="0.25">
      <c r="J159" s="6"/>
      <c r="L159" s="6"/>
      <c r="N159" s="9"/>
      <c r="O159" s="9"/>
      <c r="Q159" s="9"/>
    </row>
    <row r="160" spans="4:31" x14ac:dyDescent="0.25">
      <c r="J160" s="6"/>
      <c r="L160" s="6"/>
      <c r="N160" s="9"/>
      <c r="O160" s="9"/>
      <c r="Q160" s="9"/>
    </row>
    <row r="161" spans="10:17" x14ac:dyDescent="0.25">
      <c r="J161" s="6"/>
      <c r="L161" s="6"/>
      <c r="N161" s="9"/>
      <c r="O161" s="9"/>
      <c r="Q161" s="9"/>
    </row>
    <row r="162" spans="10:17" x14ac:dyDescent="0.25">
      <c r="J162" s="6"/>
      <c r="L162" s="6"/>
      <c r="N162" s="9"/>
      <c r="O162" s="9"/>
      <c r="Q162" s="9"/>
    </row>
    <row r="163" spans="10:17" x14ac:dyDescent="0.25">
      <c r="J163" s="6"/>
      <c r="L163" s="6"/>
      <c r="N163" s="9"/>
      <c r="O163" s="9"/>
      <c r="Q163" s="9"/>
    </row>
    <row r="164" spans="10:17" x14ac:dyDescent="0.25">
      <c r="J164" s="6"/>
      <c r="L164" s="6"/>
      <c r="N164" s="9"/>
      <c r="O164" s="9"/>
      <c r="Q164" s="9"/>
    </row>
    <row r="165" spans="10:17" x14ac:dyDescent="0.25">
      <c r="J165" s="6"/>
      <c r="L165" s="6"/>
      <c r="N165" s="9"/>
      <c r="O165" s="9"/>
      <c r="Q165" s="9"/>
    </row>
    <row r="166" spans="10:17" x14ac:dyDescent="0.25">
      <c r="J166" s="6"/>
      <c r="L166" s="6"/>
      <c r="N166" s="9"/>
      <c r="O166" s="9"/>
      <c r="Q166" s="9"/>
    </row>
    <row r="167" spans="10:17" x14ac:dyDescent="0.25">
      <c r="J167" s="6"/>
      <c r="L167" s="6"/>
      <c r="N167" s="9"/>
      <c r="O167" s="9"/>
      <c r="Q167" s="9"/>
    </row>
    <row r="168" spans="10:17" x14ac:dyDescent="0.25">
      <c r="J168" s="6"/>
      <c r="L168" s="6"/>
      <c r="N168" s="9"/>
      <c r="O168" s="9"/>
      <c r="Q168" s="9"/>
    </row>
    <row r="169" spans="10:17" x14ac:dyDescent="0.25">
      <c r="J169" s="6"/>
      <c r="L169" s="6"/>
      <c r="N169" s="9"/>
      <c r="O169" s="9"/>
      <c r="Q169" s="9"/>
    </row>
    <row r="170" spans="10:17" x14ac:dyDescent="0.25">
      <c r="J170" s="6"/>
      <c r="L170" s="6"/>
      <c r="N170" s="9"/>
      <c r="O170" s="9"/>
      <c r="Q170" s="9"/>
    </row>
    <row r="171" spans="10:17" x14ac:dyDescent="0.25">
      <c r="J171" s="6"/>
      <c r="L171" s="6"/>
      <c r="N171" s="9"/>
      <c r="O171" s="9"/>
      <c r="Q171" s="9"/>
    </row>
    <row r="172" spans="10:17" x14ac:dyDescent="0.25">
      <c r="J172" s="6"/>
      <c r="L172" s="6"/>
      <c r="N172" s="9"/>
      <c r="O172" s="9"/>
      <c r="Q172" s="9"/>
    </row>
    <row r="173" spans="10:17" x14ac:dyDescent="0.25">
      <c r="J173" s="6"/>
      <c r="L173" s="6"/>
      <c r="N173" s="9"/>
      <c r="O173" s="9"/>
      <c r="Q173" s="9"/>
    </row>
    <row r="174" spans="10:17" x14ac:dyDescent="0.25">
      <c r="J174" s="6"/>
      <c r="L174" s="6"/>
      <c r="N174" s="9"/>
      <c r="O174" s="9"/>
      <c r="Q174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3" workbookViewId="0">
      <selection activeCell="P25" sqref="P2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9" sqref="O1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2016-11-22T23:44:14Z</dcterms:modified>
</cp:coreProperties>
</file>