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utig3.ig.utexas.edu\flemings\shannon\People\Current\Sphillips\Hydrate experiments\depressurization\HVT0008_Depressurization\"/>
    </mc:Choice>
  </mc:AlternateContent>
  <bookViews>
    <workbookView xWindow="0" yWindow="0" windowWidth="24210" windowHeight="898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D5" i="2" l="1"/>
  <c r="E5" i="2"/>
  <c r="B6" i="1" l="1"/>
  <c r="C5" i="1" l="1"/>
  <c r="B12" i="1" l="1"/>
  <c r="E5" i="1" l="1"/>
  <c r="C7" i="1" l="1"/>
  <c r="C6" i="1"/>
  <c r="D6" i="1" l="1"/>
  <c r="E6" i="1"/>
  <c r="D5" i="1"/>
  <c r="D7" i="1" s="1"/>
  <c r="E7" i="1"/>
</calcChain>
</file>

<file path=xl/sharedStrings.xml><?xml version="1.0" encoding="utf-8"?>
<sst xmlns="http://schemas.openxmlformats.org/spreadsheetml/2006/main" count="25" uniqueCount="22">
  <si>
    <t>Free gas</t>
  </si>
  <si>
    <t>Hydrate</t>
  </si>
  <si>
    <t>Total</t>
  </si>
  <si>
    <t>z</t>
  </si>
  <si>
    <t>R</t>
  </si>
  <si>
    <t>T</t>
  </si>
  <si>
    <t>V (mL)</t>
  </si>
  <si>
    <t>n (mol)</t>
  </si>
  <si>
    <t>P</t>
  </si>
  <si>
    <t>atm</t>
  </si>
  <si>
    <t>K</t>
  </si>
  <si>
    <t>L atm/K mol</t>
  </si>
  <si>
    <t>Atm V (mL)</t>
  </si>
  <si>
    <t>From synthesis</t>
  </si>
  <si>
    <t>From depressurization</t>
  </si>
  <si>
    <t>% total</t>
  </si>
  <si>
    <t>UPDATED VALUES USING HVT0008_COMPARISON_DATA</t>
  </si>
  <si>
    <t>Dissolved gas</t>
  </si>
  <si>
    <t>Synthesis</t>
  </si>
  <si>
    <t>Depressurization min</t>
  </si>
  <si>
    <t>Depressurization max</t>
  </si>
  <si>
    <t>n  hydrate (mol)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</si>
</sst>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5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 applyFont="1"/>
    <xf numFmtId="0" fontId="0" fillId="33" borderId="0" xfId="0" applyFill="1" applyAlignment="1">
      <alignment horizontal="center"/>
    </xf>
  </cellXfs>
  <cellStyles count="88">
    <cellStyle name="20% - Accent1" xfId="17" builtinId="30" customBuiltin="1"/>
    <cellStyle name="20% - Accent1 2" xfId="48"/>
    <cellStyle name="20% - Accent1 3" xfId="62"/>
    <cellStyle name="20% - Accent1 4" xfId="76"/>
    <cellStyle name="20% - Accent2" xfId="21" builtinId="34" customBuiltin="1"/>
    <cellStyle name="20% - Accent2 2" xfId="50"/>
    <cellStyle name="20% - Accent2 3" xfId="64"/>
    <cellStyle name="20% - Accent2 4" xfId="78"/>
    <cellStyle name="20% - Accent3" xfId="25" builtinId="38" customBuiltin="1"/>
    <cellStyle name="20% - Accent3 2" xfId="52"/>
    <cellStyle name="20% - Accent3 3" xfId="66"/>
    <cellStyle name="20% - Accent3 4" xfId="80"/>
    <cellStyle name="20% - Accent4" xfId="29" builtinId="42" customBuiltin="1"/>
    <cellStyle name="20% - Accent4 2" xfId="54"/>
    <cellStyle name="20% - Accent4 3" xfId="68"/>
    <cellStyle name="20% - Accent4 4" xfId="82"/>
    <cellStyle name="20% - Accent5" xfId="33" builtinId="46" customBuiltin="1"/>
    <cellStyle name="20% - Accent5 2" xfId="56"/>
    <cellStyle name="20% - Accent5 3" xfId="70"/>
    <cellStyle name="20% - Accent5 4" xfId="84"/>
    <cellStyle name="20% - Accent6" xfId="37" builtinId="50" customBuiltin="1"/>
    <cellStyle name="20% - Accent6 2" xfId="58"/>
    <cellStyle name="20% - Accent6 3" xfId="72"/>
    <cellStyle name="20% - Accent6 4" xfId="86"/>
    <cellStyle name="40% - Accent1" xfId="18" builtinId="31" customBuiltin="1"/>
    <cellStyle name="40% - Accent1 2" xfId="49"/>
    <cellStyle name="40% - Accent1 3" xfId="63"/>
    <cellStyle name="40% - Accent1 4" xfId="77"/>
    <cellStyle name="40% - Accent2" xfId="22" builtinId="35" customBuiltin="1"/>
    <cellStyle name="40% - Accent2 2" xfId="51"/>
    <cellStyle name="40% - Accent2 3" xfId="65"/>
    <cellStyle name="40% - Accent2 4" xfId="79"/>
    <cellStyle name="40% - Accent3" xfId="26" builtinId="39" customBuiltin="1"/>
    <cellStyle name="40% - Accent3 2" xfId="53"/>
    <cellStyle name="40% - Accent3 3" xfId="67"/>
    <cellStyle name="40% - Accent3 4" xfId="81"/>
    <cellStyle name="40% - Accent4" xfId="30" builtinId="43" customBuiltin="1"/>
    <cellStyle name="40% - Accent4 2" xfId="55"/>
    <cellStyle name="40% - Accent4 3" xfId="69"/>
    <cellStyle name="40% - Accent4 4" xfId="83"/>
    <cellStyle name="40% - Accent5" xfId="34" builtinId="47" customBuiltin="1"/>
    <cellStyle name="40% - Accent5 2" xfId="57"/>
    <cellStyle name="40% - Accent5 3" xfId="71"/>
    <cellStyle name="40% - Accent5 4" xfId="85"/>
    <cellStyle name="40% - Accent6" xfId="38" builtinId="51" customBuiltin="1"/>
    <cellStyle name="40% - Accent6 2" xfId="59"/>
    <cellStyle name="40% - Accent6 3" xfId="73"/>
    <cellStyle name="40% - Accent6 4" xfId="87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1"/>
    <cellStyle name="Normal 3" xfId="46"/>
    <cellStyle name="Normal 4" xfId="60"/>
    <cellStyle name="Normal 5" xfId="74"/>
    <cellStyle name="Normal 6" xfId="40"/>
    <cellStyle name="Note 2" xfId="43"/>
    <cellStyle name="Note 3" xfId="47"/>
    <cellStyle name="Note 4" xfId="61"/>
    <cellStyle name="Note 5" xfId="75"/>
    <cellStyle name="Output" xfId="9" builtinId="21" customBuiltin="1"/>
    <cellStyle name="Title 2" xfId="44"/>
    <cellStyle name="Title 3" xfId="42"/>
    <cellStyle name="Title 4" xfId="45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HVT0008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Synthesis experiment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0.130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9.1371578552680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0.060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0.190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accent1">
                        <a:lumMod val="40000"/>
                        <a:lumOff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Sheet1!$A$5:$A$7</c:f>
              <c:strCache>
                <c:ptCount val="3"/>
                <c:pt idx="0">
                  <c:v>Hydrate</c:v>
                </c:pt>
                <c:pt idx="1">
                  <c:v>Free gas</c:v>
                </c:pt>
                <c:pt idx="2">
                  <c:v>Total</c:v>
                </c:pt>
              </c:strCache>
            </c:strRef>
          </c:cat>
          <c:val>
            <c:numRef>
              <c:f>Sheet1!$C$5:$C$7</c:f>
              <c:numCache>
                <c:formatCode>General</c:formatCode>
                <c:ptCount val="3"/>
                <c:pt idx="0">
                  <c:v>0.13045511221945136</c:v>
                </c:pt>
                <c:pt idx="1">
                  <c:v>5.9545511221945152E-2</c:v>
                </c:pt>
                <c:pt idx="2">
                  <c:v>0.19000062344139654</c:v>
                </c:pt>
              </c:numCache>
            </c:numRef>
          </c:val>
        </c:ser>
        <c:ser>
          <c:idx val="0"/>
          <c:order val="1"/>
          <c:tx>
            <c:v>Depressurization</c:v>
          </c:tx>
          <c:spPr>
            <a:solidFill>
              <a:srgbClr val="002060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8.7222693217087787E-17"/>
                  <c:y val="7.994300712410948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0.116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8.37525309336333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0.058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7882820421135E-3"/>
                  <c:y val="9.1371578552680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0.187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Sheet1!$A$5:$A$7</c:f>
              <c:strCache>
                <c:ptCount val="3"/>
                <c:pt idx="0">
                  <c:v>Hydrate</c:v>
                </c:pt>
                <c:pt idx="1">
                  <c:v>Free gas</c:v>
                </c:pt>
                <c:pt idx="2">
                  <c:v>Total</c:v>
                </c:pt>
              </c:strCache>
            </c:strRef>
          </c:cat>
          <c:val>
            <c:numRef>
              <c:f>Sheet1!$I$5:$I$7</c:f>
              <c:numCache>
                <c:formatCode>General</c:formatCode>
                <c:ptCount val="3"/>
                <c:pt idx="0">
                  <c:v>0.11642</c:v>
                </c:pt>
                <c:pt idx="1">
                  <c:v>5.8031994655811672E-2</c:v>
                </c:pt>
                <c:pt idx="2">
                  <c:v>0.18651484374999994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83501744"/>
        <c:axId val="283502304"/>
      </c:barChart>
      <c:catAx>
        <c:axId val="28350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502304"/>
        <c:crosses val="autoZero"/>
        <c:auto val="1"/>
        <c:lblAlgn val="ctr"/>
        <c:lblOffset val="100"/>
        <c:noMultiLvlLbl val="0"/>
      </c:catAx>
      <c:valAx>
        <c:axId val="283502304"/>
        <c:scaling>
          <c:orientation val="minMax"/>
          <c:max val="0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/>
                  <a:t>CH</a:t>
                </a:r>
                <a:r>
                  <a:rPr lang="en-US" sz="1600" b="0" baseline="-25000"/>
                  <a:t>4</a:t>
                </a:r>
                <a:r>
                  <a:rPr lang="en-US" sz="1600" b="0"/>
                  <a:t> consumption or</a:t>
                </a:r>
              </a:p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/>
                  <a:t>recovery</a:t>
                </a:r>
                <a:r>
                  <a:rPr lang="en-US" sz="1600" b="0" baseline="0"/>
                  <a:t> (mol)</a:t>
                </a:r>
                <a:endParaRPr lang="en-US" sz="1600" b="0"/>
              </a:p>
            </c:rich>
          </c:tx>
          <c:layout>
            <c:manualLayout>
              <c:xMode val="edge"/>
              <c:yMode val="edge"/>
              <c:x val="1.90306256336908E-2"/>
              <c:y val="0.195815523059617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501744"/>
        <c:crosses val="autoZero"/>
        <c:crossBetween val="between"/>
        <c:majorUnit val="5.000000000000001E-2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0010322615931817"/>
          <c:y val="0.89522459692538447"/>
          <c:w val="0.60913024234265511"/>
          <c:h val="7.8108736407949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 paperSize="179" orientation="landscape" blackAndWhite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HVT0008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Synthesis experiment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0.130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9.1371578552680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0.060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0.190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accent1">
                        <a:lumMod val="40000"/>
                        <a:lumOff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Sheet1!$A$5:$A$7</c:f>
              <c:strCache>
                <c:ptCount val="3"/>
                <c:pt idx="0">
                  <c:v>Hydrate</c:v>
                </c:pt>
                <c:pt idx="1">
                  <c:v>Free gas</c:v>
                </c:pt>
                <c:pt idx="2">
                  <c:v>Total</c:v>
                </c:pt>
              </c:strCache>
            </c:strRef>
          </c:cat>
          <c:val>
            <c:numRef>
              <c:f>Sheet1!$C$5:$C$7</c:f>
              <c:numCache>
                <c:formatCode>General</c:formatCode>
                <c:ptCount val="3"/>
                <c:pt idx="0">
                  <c:v>0.13045511221945136</c:v>
                </c:pt>
                <c:pt idx="1">
                  <c:v>5.9545511221945152E-2</c:v>
                </c:pt>
                <c:pt idx="2">
                  <c:v>0.19000062344139654</c:v>
                </c:pt>
              </c:numCache>
            </c:numRef>
          </c:val>
        </c:ser>
        <c:ser>
          <c:idx val="0"/>
          <c:order val="1"/>
          <c:tx>
            <c:v>Depressurization</c:v>
          </c:tx>
          <c:invertIfNegative val="0"/>
          <c:cat>
            <c:strRef>
              <c:f>Sheet1!$A$5:$A$7</c:f>
              <c:strCache>
                <c:ptCount val="3"/>
                <c:pt idx="0">
                  <c:v>Hydrate</c:v>
                </c:pt>
                <c:pt idx="1">
                  <c:v>Free gas</c:v>
                </c:pt>
                <c:pt idx="2">
                  <c:v>Total</c:v>
                </c:pt>
              </c:strCache>
            </c:strRef>
          </c:cat>
          <c:val>
            <c:numRef>
              <c:f>Sheet1!$J$5:$J$7</c:f>
              <c:numCache>
                <c:formatCode>0.000000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10379024"/>
        <c:axId val="310379584"/>
      </c:barChart>
      <c:catAx>
        <c:axId val="31037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379584"/>
        <c:crosses val="autoZero"/>
        <c:auto val="1"/>
        <c:lblAlgn val="ctr"/>
        <c:lblOffset val="100"/>
        <c:noMultiLvlLbl val="0"/>
      </c:catAx>
      <c:valAx>
        <c:axId val="310379584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/>
                  <a:t>CH</a:t>
                </a:r>
                <a:r>
                  <a:rPr lang="en-US" sz="1600" b="0" baseline="-25000"/>
                  <a:t>4</a:t>
                </a:r>
                <a:r>
                  <a:rPr lang="en-US" sz="1600" b="0"/>
                  <a:t> consumption or</a:t>
                </a:r>
              </a:p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/>
                  <a:t>recovery</a:t>
                </a:r>
                <a:r>
                  <a:rPr lang="en-US" sz="1600" b="0" baseline="0"/>
                  <a:t> (mol)</a:t>
                </a:r>
                <a:endParaRPr lang="en-US" sz="1600" b="0"/>
              </a:p>
            </c:rich>
          </c:tx>
          <c:layout>
            <c:manualLayout>
              <c:xMode val="edge"/>
              <c:yMode val="edge"/>
              <c:x val="1.90306256336908E-2"/>
              <c:y val="0.195815523059617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379024"/>
        <c:crosses val="autoZero"/>
        <c:crossBetween val="between"/>
        <c:majorUnit val="5.000000000000001E-2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0010322615931817"/>
          <c:y val="0.89522459692538447"/>
          <c:w val="0.60913024234265511"/>
          <c:h val="7.8108736407949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 paperSize="179" orientation="landscape" blackAndWhite="1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HVT0008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Synthesis experiment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0.190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accent1">
                        <a:lumMod val="40000"/>
                        <a:lumOff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Sheet1!$C$7</c:f>
              <c:numCache>
                <c:formatCode>General</c:formatCode>
                <c:ptCount val="1"/>
                <c:pt idx="0">
                  <c:v>0.19000062344139654</c:v>
                </c:pt>
              </c:numCache>
            </c:numRef>
          </c:val>
        </c:ser>
        <c:ser>
          <c:idx val="0"/>
          <c:order val="1"/>
          <c:tx>
            <c:v>Depressurization</c:v>
          </c:tx>
          <c:spPr>
            <a:solidFill>
              <a:srgbClr val="002060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Sheet1!$I$7</c:f>
              <c:numCache>
                <c:formatCode>General</c:formatCode>
                <c:ptCount val="1"/>
                <c:pt idx="0">
                  <c:v>0.18651484374999994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10382560"/>
        <c:axId val="310383120"/>
      </c:barChart>
      <c:catAx>
        <c:axId val="31038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383120"/>
        <c:crosses val="autoZero"/>
        <c:auto val="1"/>
        <c:lblAlgn val="ctr"/>
        <c:lblOffset val="100"/>
        <c:noMultiLvlLbl val="0"/>
      </c:catAx>
      <c:valAx>
        <c:axId val="310383120"/>
        <c:scaling>
          <c:orientation val="minMax"/>
          <c:max val="0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/>
                  <a:t>CH</a:t>
                </a:r>
                <a:r>
                  <a:rPr lang="en-US" sz="1600" b="0" baseline="-25000"/>
                  <a:t>4</a:t>
                </a:r>
                <a:r>
                  <a:rPr lang="en-US" sz="1600" b="0"/>
                  <a:t> consumption or</a:t>
                </a:r>
              </a:p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/>
                  <a:t>recovery</a:t>
                </a:r>
                <a:r>
                  <a:rPr lang="en-US" sz="1600" b="0" baseline="0"/>
                  <a:t> (mol)</a:t>
                </a:r>
                <a:endParaRPr lang="en-US" sz="1600" b="0"/>
              </a:p>
            </c:rich>
          </c:tx>
          <c:layout>
            <c:manualLayout>
              <c:xMode val="edge"/>
              <c:yMode val="edge"/>
              <c:x val="1.90306256336908E-2"/>
              <c:y val="0.195815523059617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382560"/>
        <c:crosses val="autoZero"/>
        <c:crossBetween val="between"/>
        <c:majorUnit val="5.000000000000001E-2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0010322615931817"/>
          <c:y val="0.89522459692538447"/>
          <c:w val="0.60913024234265511"/>
          <c:h val="7.8108736407949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 paperSize="179" orientation="landscape" blackAndWhite="1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HVT0008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solidFill>
                  <a:srgbClr val="002060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"/>
                  <c:y val="-0.17592592592592587"/>
                </c:manualLayout>
              </c:layout>
              <c:numFmt formatCode="#,##0.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7777777777777779E-3"/>
                  <c:y val="-0.17129629629629631"/>
                </c:manualLayout>
              </c:layout>
              <c:numFmt formatCode="#,##0.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0.22685185185185186"/>
                </c:manualLayout>
              </c:layout>
              <c:numFmt formatCode="#,##0.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Sheet2!$C$2:$E$2</c:f>
              <c:strCache>
                <c:ptCount val="3"/>
                <c:pt idx="0">
                  <c:v>Synthesis</c:v>
                </c:pt>
                <c:pt idx="1">
                  <c:v>Depressurization min</c:v>
                </c:pt>
                <c:pt idx="2">
                  <c:v>Depressurization max</c:v>
                </c:pt>
              </c:strCache>
            </c:strRef>
          </c:cat>
          <c:val>
            <c:numRef>
              <c:f>Sheet2!$C$3:$E$3</c:f>
              <c:numCache>
                <c:formatCode>General</c:formatCode>
                <c:ptCount val="3"/>
                <c:pt idx="0">
                  <c:v>0.13045511221945136</c:v>
                </c:pt>
                <c:pt idx="1">
                  <c:v>0.12373241284418821</c:v>
                </c:pt>
                <c:pt idx="2" formatCode="0.000000">
                  <c:v>0.15928862281249995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70"/>
        <c:axId val="310385360"/>
        <c:axId val="315652336"/>
      </c:barChart>
      <c:catAx>
        <c:axId val="31038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652336"/>
        <c:crosses val="autoZero"/>
        <c:auto val="1"/>
        <c:lblAlgn val="ctr"/>
        <c:lblOffset val="100"/>
        <c:noMultiLvlLbl val="0"/>
      </c:catAx>
      <c:valAx>
        <c:axId val="31565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Hydrate CH</a:t>
                </a:r>
                <a:r>
                  <a:rPr lang="en-US" sz="1200" b="1" baseline="-25000">
                    <a:solidFill>
                      <a:sysClr val="windowText" lastClr="000000"/>
                    </a:solidFill>
                  </a:rPr>
                  <a:t>4</a:t>
                </a:r>
                <a:r>
                  <a:rPr lang="en-US" sz="1200" b="1">
                    <a:solidFill>
                      <a:sysClr val="windowText" lastClr="000000"/>
                    </a:solidFill>
                  </a:rPr>
                  <a:t> (mol)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385360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547686</xdr:colOff>
      <xdr:row>7</xdr:row>
      <xdr:rowOff>9525</xdr:rowOff>
    </xdr:from>
    <xdr:to>
      <xdr:col>18</xdr:col>
      <xdr:colOff>333374</xdr:colOff>
      <xdr:row>24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533400</xdr:colOff>
      <xdr:row>24</xdr:row>
      <xdr:rowOff>152400</xdr:rowOff>
    </xdr:from>
    <xdr:to>
      <xdr:col>18</xdr:col>
      <xdr:colOff>319088</xdr:colOff>
      <xdr:row>42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22</xdr:row>
      <xdr:rowOff>38100</xdr:rowOff>
    </xdr:from>
    <xdr:to>
      <xdr:col>8</xdr:col>
      <xdr:colOff>909638</xdr:colOff>
      <xdr:row>39</xdr:row>
      <xdr:rowOff>133350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157162</xdr:colOff>
      <xdr:row>6</xdr:row>
      <xdr:rowOff>166687</xdr:rowOff>
    </xdr:from>
    <xdr:to>
      <xdr:col>13</xdr:col>
      <xdr:colOff>461962</xdr:colOff>
      <xdr:row>21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V13" sqref="V13"/>
    </sheetView>
  </sheetViews>
  <sheetFormatPr defaultRowHeight="15" x14ac:dyDescent="0.25"/>
  <cols>
    <col min="1" max="1" width="13.28515625" customWidth="1"/>
    <col min="3" max="3" width="11.28515625" customWidth="1"/>
    <col min="8" max="8" width="15" customWidth="1"/>
    <col min="9" max="10" width="18.140625" customWidth="1"/>
    <col min="11" max="11" width="13.140625" customWidth="1"/>
    <col min="12" max="12" width="12.7109375" customWidth="1"/>
    <col min="14" max="14" width="11.7109375" customWidth="1"/>
  </cols>
  <sheetData>
    <row r="1" spans="1:10" x14ac:dyDescent="0.25">
      <c r="A1" s="4" t="s">
        <v>16</v>
      </c>
      <c r="B1" s="4"/>
      <c r="C1" s="4"/>
      <c r="D1" s="4"/>
      <c r="E1" s="4"/>
      <c r="F1" s="4"/>
    </row>
    <row r="2" spans="1:10" x14ac:dyDescent="0.25">
      <c r="A2" s="4"/>
      <c r="B2" s="4"/>
      <c r="C2" s="4"/>
      <c r="D2" s="4"/>
      <c r="E2" s="4"/>
      <c r="F2" s="4"/>
    </row>
    <row r="3" spans="1:10" x14ac:dyDescent="0.25">
      <c r="A3" t="s">
        <v>13</v>
      </c>
      <c r="H3" t="s">
        <v>14</v>
      </c>
    </row>
    <row r="4" spans="1:10" x14ac:dyDescent="0.25">
      <c r="B4" t="s">
        <v>6</v>
      </c>
      <c r="C4" t="s">
        <v>7</v>
      </c>
      <c r="D4" t="s">
        <v>15</v>
      </c>
      <c r="E4" t="s">
        <v>12</v>
      </c>
      <c r="I4" t="s">
        <v>21</v>
      </c>
    </row>
    <row r="5" spans="1:10" x14ac:dyDescent="0.25">
      <c r="A5" t="s">
        <v>1</v>
      </c>
      <c r="B5">
        <v>22.5</v>
      </c>
      <c r="C5">
        <f>B5*0.093/16.04</f>
        <v>0.13045511221945136</v>
      </c>
      <c r="D5">
        <f>C5/C7*100</f>
        <v>68.660360085443983</v>
      </c>
      <c r="E5">
        <f>1000*(C5*$B$11*$B$12)/1</f>
        <v>3211.444545822942</v>
      </c>
      <c r="H5" t="s">
        <v>1</v>
      </c>
      <c r="I5">
        <v>0.11642</v>
      </c>
      <c r="J5" s="2"/>
    </row>
    <row r="6" spans="1:10" x14ac:dyDescent="0.25">
      <c r="A6" t="s">
        <v>0</v>
      </c>
      <c r="B6">
        <f>B7-B5</f>
        <v>10.270000000000003</v>
      </c>
      <c r="C6">
        <f t="shared" ref="C6" si="0">B6*0.093/16.04</f>
        <v>5.9545511221945152E-2</v>
      </c>
      <c r="D6">
        <f>C6/C7*100</f>
        <v>31.339639914555999</v>
      </c>
      <c r="E6">
        <f t="shared" ref="E6" si="1">1000*(C6*$B$11*$B$12)/1</f>
        <v>1465.8460215822945</v>
      </c>
      <c r="H6" t="s">
        <v>0</v>
      </c>
      <c r="I6">
        <f>I7-I5-I8</f>
        <v>5.8031994655811672E-2</v>
      </c>
      <c r="J6" s="2"/>
    </row>
    <row r="7" spans="1:10" x14ac:dyDescent="0.25">
      <c r="A7" t="s">
        <v>2</v>
      </c>
      <c r="B7">
        <v>32.770000000000003</v>
      </c>
      <c r="C7">
        <f>B7*0.093/16.04</f>
        <v>0.19000062344139654</v>
      </c>
      <c r="D7">
        <f>D6+D5</f>
        <v>99.999999999999986</v>
      </c>
      <c r="E7">
        <f>1000*(C7*$B$11*$B$12)/1</f>
        <v>4677.2905674052372</v>
      </c>
      <c r="H7" t="s">
        <v>2</v>
      </c>
      <c r="I7">
        <v>0.18651484374999994</v>
      </c>
    </row>
    <row r="8" spans="1:10" x14ac:dyDescent="0.25">
      <c r="H8" t="s">
        <v>17</v>
      </c>
      <c r="I8">
        <v>1.2062849094188269E-2</v>
      </c>
    </row>
    <row r="10" spans="1:10" x14ac:dyDescent="0.25">
      <c r="A10" t="s">
        <v>3</v>
      </c>
      <c r="B10">
        <v>0.76888000000000001</v>
      </c>
    </row>
    <row r="11" spans="1:10" x14ac:dyDescent="0.25">
      <c r="A11" t="s">
        <v>4</v>
      </c>
      <c r="B11">
        <v>8.2057459999999999E-2</v>
      </c>
      <c r="C11" t="s">
        <v>11</v>
      </c>
    </row>
    <row r="12" spans="1:10" x14ac:dyDescent="0.25">
      <c r="A12" t="s">
        <v>5</v>
      </c>
      <c r="B12">
        <f>27+273</f>
        <v>300</v>
      </c>
      <c r="C12" t="s">
        <v>10</v>
      </c>
      <c r="I12" s="2"/>
      <c r="J12" s="2"/>
    </row>
    <row r="13" spans="1:10" x14ac:dyDescent="0.25">
      <c r="A13" t="s">
        <v>8</v>
      </c>
      <c r="B13">
        <v>120.7816</v>
      </c>
      <c r="C13" t="s">
        <v>9</v>
      </c>
    </row>
    <row r="16" spans="1:10" x14ac:dyDescent="0.25">
      <c r="G16" s="1"/>
      <c r="H16" s="1"/>
      <c r="I16" s="1"/>
    </row>
  </sheetData>
  <mergeCells count="1">
    <mergeCell ref="A1:F2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7"/>
  <sheetViews>
    <sheetView workbookViewId="0">
      <selection activeCell="T10" sqref="T10"/>
    </sheetView>
  </sheetViews>
  <sheetFormatPr defaultRowHeight="15" x14ac:dyDescent="0.25"/>
  <cols>
    <col min="4" max="4" width="12.140625" customWidth="1"/>
    <col min="5" max="5" width="12.7109375" customWidth="1"/>
  </cols>
  <sheetData>
    <row r="2" spans="3:5" x14ac:dyDescent="0.25">
      <c r="C2" t="s">
        <v>18</v>
      </c>
      <c r="D2" t="s">
        <v>19</v>
      </c>
      <c r="E2" t="s">
        <v>20</v>
      </c>
    </row>
    <row r="3" spans="3:5" x14ac:dyDescent="0.25">
      <c r="C3">
        <v>0.13045511221945136</v>
      </c>
      <c r="D3">
        <v>0.12373241284418821</v>
      </c>
      <c r="E3" s="2">
        <v>0.15928862281249995</v>
      </c>
    </row>
    <row r="5" spans="3:5" x14ac:dyDescent="0.25">
      <c r="D5">
        <f>(C3-D3)/C3*100</f>
        <v>5.1532663311455664</v>
      </c>
      <c r="E5">
        <f>(E3-C3)/C3*100</f>
        <v>22.102246590800451</v>
      </c>
    </row>
    <row r="27" spans="17:17" x14ac:dyDescent="0.25">
      <c r="Q27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Phillips</dc:creator>
  <cp:lastModifiedBy>Steve Phillips</cp:lastModifiedBy>
  <cp:lastPrinted>2015-11-25T14:32:19Z</cp:lastPrinted>
  <dcterms:created xsi:type="dcterms:W3CDTF">2015-11-11T17:15:36Z</dcterms:created>
  <dcterms:modified xsi:type="dcterms:W3CDTF">2016-02-18T21:32:11Z</dcterms:modified>
</cp:coreProperties>
</file>