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tig3.ig.utexas.edu\flemings\shannon\People\Current\Sphillips\Hydrate experiments\depressurization\HVT0007 Depressurization\"/>
    </mc:Choice>
  </mc:AlternateContent>
  <bookViews>
    <workbookView xWindow="0" yWindow="0" windowWidth="24210" windowHeight="8985"/>
  </bookViews>
  <sheets>
    <sheet name="Sheet1" sheetId="1" r:id="rId1"/>
    <sheet name="Sheet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6" i="2" l="1"/>
  <c r="F6" i="2"/>
  <c r="L3" i="1"/>
  <c r="L4" i="1"/>
  <c r="K3" i="1"/>
  <c r="L5" i="1" l="1"/>
  <c r="K5" i="1"/>
  <c r="B4" i="1" l="1"/>
  <c r="B10" i="1" l="1"/>
  <c r="C3" i="1" l="1"/>
  <c r="C4" i="1"/>
  <c r="C5" i="1"/>
  <c r="E5" i="1" l="1"/>
  <c r="S5" i="1"/>
  <c r="D3" i="1"/>
  <c r="D4" i="1"/>
  <c r="E4" i="1"/>
  <c r="E3" i="1"/>
  <c r="I14" i="1"/>
  <c r="H14" i="1"/>
  <c r="G14" i="1"/>
  <c r="D5" i="1" l="1"/>
  <c r="I5" i="1" l="1"/>
  <c r="M4" i="1" l="1"/>
  <c r="S4" i="1"/>
  <c r="S3" i="1"/>
  <c r="M3" i="1" l="1"/>
  <c r="M5" i="1" s="1"/>
</calcChain>
</file>

<file path=xl/sharedStrings.xml><?xml version="1.0" encoding="utf-8"?>
<sst xmlns="http://schemas.openxmlformats.org/spreadsheetml/2006/main" count="33" uniqueCount="27">
  <si>
    <t>Free gas</t>
  </si>
  <si>
    <t>Hydrate</t>
  </si>
  <si>
    <t>Total</t>
  </si>
  <si>
    <t>z</t>
  </si>
  <si>
    <t>R</t>
  </si>
  <si>
    <t>T</t>
  </si>
  <si>
    <t>V (mL)</t>
  </si>
  <si>
    <t>n (mol)</t>
  </si>
  <si>
    <t>P</t>
  </si>
  <si>
    <t>atm</t>
  </si>
  <si>
    <t>K</t>
  </si>
  <si>
    <t>L atm/K mol</t>
  </si>
  <si>
    <t>Atm V (mL)</t>
  </si>
  <si>
    <t>From synthesis</t>
  </si>
  <si>
    <t>From depressurization</t>
  </si>
  <si>
    <t>% total</t>
  </si>
  <si>
    <t>n min (mol)</t>
  </si>
  <si>
    <t xml:space="preserve">n max (mol) </t>
  </si>
  <si>
    <t>Recovery</t>
  </si>
  <si>
    <t>Most Probable</t>
  </si>
  <si>
    <t>High</t>
  </si>
  <si>
    <t>Low</t>
  </si>
  <si>
    <t>%diff</t>
  </si>
  <si>
    <t>Dissolved</t>
  </si>
  <si>
    <t>Synthesis</t>
  </si>
  <si>
    <t>Depressurization min</t>
  </si>
  <si>
    <t>Depressurization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</si>
</sst>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88">
    <cellStyle name="20% - Accent1" xfId="17" builtinId="30" customBuiltin="1"/>
    <cellStyle name="20% - Accent1 2" xfId="48"/>
    <cellStyle name="20% - Accent1 3" xfId="62"/>
    <cellStyle name="20% - Accent1 4" xfId="76"/>
    <cellStyle name="20% - Accent2" xfId="21" builtinId="34" customBuiltin="1"/>
    <cellStyle name="20% - Accent2 2" xfId="50"/>
    <cellStyle name="20% - Accent2 3" xfId="64"/>
    <cellStyle name="20% - Accent2 4" xfId="78"/>
    <cellStyle name="20% - Accent3" xfId="25" builtinId="38" customBuiltin="1"/>
    <cellStyle name="20% - Accent3 2" xfId="52"/>
    <cellStyle name="20% - Accent3 3" xfId="66"/>
    <cellStyle name="20% - Accent3 4" xfId="80"/>
    <cellStyle name="20% - Accent4" xfId="29" builtinId="42" customBuiltin="1"/>
    <cellStyle name="20% - Accent4 2" xfId="54"/>
    <cellStyle name="20% - Accent4 3" xfId="68"/>
    <cellStyle name="20% - Accent4 4" xfId="82"/>
    <cellStyle name="20% - Accent5" xfId="33" builtinId="46" customBuiltin="1"/>
    <cellStyle name="20% - Accent5 2" xfId="56"/>
    <cellStyle name="20% - Accent5 3" xfId="70"/>
    <cellStyle name="20% - Accent5 4" xfId="84"/>
    <cellStyle name="20% - Accent6" xfId="37" builtinId="50" customBuiltin="1"/>
    <cellStyle name="20% - Accent6 2" xfId="58"/>
    <cellStyle name="20% - Accent6 3" xfId="72"/>
    <cellStyle name="20% - Accent6 4" xfId="86"/>
    <cellStyle name="40% - Accent1" xfId="18" builtinId="31" customBuiltin="1"/>
    <cellStyle name="40% - Accent1 2" xfId="49"/>
    <cellStyle name="40% - Accent1 3" xfId="63"/>
    <cellStyle name="40% - Accent1 4" xfId="77"/>
    <cellStyle name="40% - Accent2" xfId="22" builtinId="35" customBuiltin="1"/>
    <cellStyle name="40% - Accent2 2" xfId="51"/>
    <cellStyle name="40% - Accent2 3" xfId="65"/>
    <cellStyle name="40% - Accent2 4" xfId="79"/>
    <cellStyle name="40% - Accent3" xfId="26" builtinId="39" customBuiltin="1"/>
    <cellStyle name="40% - Accent3 2" xfId="53"/>
    <cellStyle name="40% - Accent3 3" xfId="67"/>
    <cellStyle name="40% - Accent3 4" xfId="81"/>
    <cellStyle name="40% - Accent4" xfId="30" builtinId="43" customBuiltin="1"/>
    <cellStyle name="40% - Accent4 2" xfId="55"/>
    <cellStyle name="40% - Accent4 3" xfId="69"/>
    <cellStyle name="40% - Accent4 4" xfId="83"/>
    <cellStyle name="40% - Accent5" xfId="34" builtinId="47" customBuiltin="1"/>
    <cellStyle name="40% - Accent5 2" xfId="57"/>
    <cellStyle name="40% - Accent5 3" xfId="71"/>
    <cellStyle name="40% - Accent5 4" xfId="85"/>
    <cellStyle name="40% - Accent6" xfId="38" builtinId="51" customBuiltin="1"/>
    <cellStyle name="40% - Accent6 2" xfId="59"/>
    <cellStyle name="40% - Accent6 3" xfId="73"/>
    <cellStyle name="40% - Accent6 4" xfId="87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1"/>
    <cellStyle name="Normal 3" xfId="46"/>
    <cellStyle name="Normal 4" xfId="60"/>
    <cellStyle name="Normal 5" xfId="74"/>
    <cellStyle name="Normal 6" xfId="40"/>
    <cellStyle name="Note 2" xfId="43"/>
    <cellStyle name="Note 3" xfId="47"/>
    <cellStyle name="Note 4" xfId="61"/>
    <cellStyle name="Note 5" xfId="75"/>
    <cellStyle name="Output" xfId="9" builtinId="21" customBuiltin="1"/>
    <cellStyle name="Title 2" xfId="44"/>
    <cellStyle name="Title 3" xfId="42"/>
    <cellStyle name="Title 4" xfId="45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HVT0007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972861503685404"/>
          <c:y val="0.15230476190476189"/>
          <c:w val="0.75410427471682107"/>
          <c:h val="0.60887499062617167"/>
        </c:manualLayout>
      </c:layout>
      <c:barChart>
        <c:barDir val="col"/>
        <c:grouping val="clustered"/>
        <c:varyColors val="0"/>
        <c:ser>
          <c:idx val="1"/>
          <c:order val="0"/>
          <c:tx>
            <c:v>Synthesis experiment</c:v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accent1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[1]Sheet1!$A$5:$A$7</c:f>
              <c:strCache>
                <c:ptCount val="3"/>
                <c:pt idx="0">
                  <c:v>Hydrate</c:v>
                </c:pt>
                <c:pt idx="1">
                  <c:v>Free gas</c:v>
                </c:pt>
                <c:pt idx="2">
                  <c:v>Total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0.12253642138737515</c:v>
                </c:pt>
                <c:pt idx="1">
                  <c:v>5.9469655922693362E-2</c:v>
                </c:pt>
                <c:pt idx="2">
                  <c:v>0.18200607731006851</c:v>
                </c:pt>
              </c:numCache>
            </c:numRef>
          </c:val>
        </c:ser>
        <c:ser>
          <c:idx val="0"/>
          <c:order val="1"/>
          <c:tx>
            <c:v>Depressurization</c:v>
          </c:tx>
          <c:spPr>
            <a:solidFill>
              <a:srgbClr val="002060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9.89906261717285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[1]Sheet1!$A$5:$A$7</c:f>
              <c:strCache>
                <c:ptCount val="3"/>
                <c:pt idx="0">
                  <c:v>Hydrate</c:v>
                </c:pt>
                <c:pt idx="1">
                  <c:v>Free gas</c:v>
                </c:pt>
                <c:pt idx="2">
                  <c:v>Total</c:v>
                </c:pt>
              </c:strCache>
            </c:strRef>
          </c:cat>
          <c:val>
            <c:numRef>
              <c:f>Sheet1!$J$3:$J$5</c:f>
              <c:numCache>
                <c:formatCode>General</c:formatCode>
                <c:ptCount val="3"/>
                <c:pt idx="0">
                  <c:v>0.11101999999999999</c:v>
                </c:pt>
                <c:pt idx="1">
                  <c:v>6.7197150905811742E-2</c:v>
                </c:pt>
                <c:pt idx="2">
                  <c:v>0.18901000000000001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08501376"/>
        <c:axId val="308501936"/>
      </c:barChart>
      <c:catAx>
        <c:axId val="30850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01936"/>
        <c:crosses val="autoZero"/>
        <c:auto val="1"/>
        <c:lblAlgn val="ctr"/>
        <c:lblOffset val="100"/>
        <c:noMultiLvlLbl val="0"/>
      </c:catAx>
      <c:valAx>
        <c:axId val="308501936"/>
        <c:scaling>
          <c:orientation val="minMax"/>
          <c:max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0"/>
                  <a:t>CH</a:t>
                </a:r>
                <a:r>
                  <a:rPr lang="en-US" sz="1600" b="0" baseline="-25000"/>
                  <a:t>4</a:t>
                </a:r>
                <a:r>
                  <a:rPr lang="en-US" sz="1600" b="0"/>
                  <a:t> consumption or</a:t>
                </a:r>
              </a:p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0"/>
                  <a:t>recovery</a:t>
                </a:r>
                <a:r>
                  <a:rPr lang="en-US" sz="1600" b="0" baseline="0"/>
                  <a:t> (mol)</a:t>
                </a:r>
                <a:endParaRPr lang="en-US" sz="1600" b="0"/>
              </a:p>
            </c:rich>
          </c:tx>
          <c:layout>
            <c:manualLayout>
              <c:xMode val="edge"/>
              <c:yMode val="edge"/>
              <c:x val="1.90306256336908E-2"/>
              <c:y val="0.195815523059617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01376"/>
        <c:crosses val="autoZero"/>
        <c:crossBetween val="between"/>
        <c:majorUnit val="5.000000000000001E-2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0010322615931817"/>
          <c:y val="0.89522459692538447"/>
          <c:w val="0.60913024234265511"/>
          <c:h val="7.8108736407949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paperSize="179" orientation="landscape" blackAndWhite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HVT0007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972861503685404"/>
          <c:y val="0.15230476190476189"/>
          <c:w val="0.75410427471682107"/>
          <c:h val="0.60887499062617167"/>
        </c:manualLayout>
      </c:layout>
      <c:barChart>
        <c:barDir val="col"/>
        <c:grouping val="clustered"/>
        <c:varyColors val="0"/>
        <c:ser>
          <c:idx val="1"/>
          <c:order val="0"/>
          <c:tx>
            <c:v>Synthesis experiment</c:v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accent1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0.18200607731006851</c:v>
                </c:pt>
              </c:numCache>
            </c:numRef>
          </c:val>
        </c:ser>
        <c:ser>
          <c:idx val="0"/>
          <c:order val="1"/>
          <c:tx>
            <c:v>Depressurization</c:v>
          </c:tx>
          <c:spPr>
            <a:solidFill>
              <a:srgbClr val="002060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89906261717285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Sheet1!$J$5</c:f>
              <c:numCache>
                <c:formatCode>General</c:formatCode>
                <c:ptCount val="1"/>
                <c:pt idx="0">
                  <c:v>0.18901000000000001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08521296"/>
        <c:axId val="308521856"/>
      </c:barChart>
      <c:catAx>
        <c:axId val="30852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21856"/>
        <c:crosses val="autoZero"/>
        <c:auto val="1"/>
        <c:lblAlgn val="ctr"/>
        <c:lblOffset val="100"/>
        <c:noMultiLvlLbl val="0"/>
      </c:catAx>
      <c:valAx>
        <c:axId val="30852185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0"/>
                  <a:t>CH</a:t>
                </a:r>
                <a:r>
                  <a:rPr lang="en-US" sz="1600" b="0" baseline="-25000"/>
                  <a:t>4</a:t>
                </a:r>
                <a:r>
                  <a:rPr lang="en-US" sz="1600" b="0"/>
                  <a:t> consumption or</a:t>
                </a:r>
              </a:p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0"/>
                  <a:t>recovery</a:t>
                </a:r>
                <a:r>
                  <a:rPr lang="en-US" sz="1600" b="0" baseline="0"/>
                  <a:t> (mol)</a:t>
                </a:r>
                <a:endParaRPr lang="en-US" sz="1600" b="0"/>
              </a:p>
            </c:rich>
          </c:tx>
          <c:layout>
            <c:manualLayout>
              <c:xMode val="edge"/>
              <c:yMode val="edge"/>
              <c:x val="1.90306256336908E-2"/>
              <c:y val="0.195815523059617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21296"/>
        <c:crosses val="autoZero"/>
        <c:crossBetween val="between"/>
        <c:majorUnit val="5.000000000000001E-2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0010322615931817"/>
          <c:y val="0.89522459692538447"/>
          <c:w val="0.60913024234265511"/>
          <c:h val="7.8108736407949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paperSize="179" orientation="landscape" blackAndWhite="1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HVT0007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0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0.203703703703703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Sheet2!$E$3:$G$3</c:f>
              <c:strCache>
                <c:ptCount val="3"/>
                <c:pt idx="0">
                  <c:v>Synthesis</c:v>
                </c:pt>
                <c:pt idx="1">
                  <c:v>Depressurization min</c:v>
                </c:pt>
                <c:pt idx="2">
                  <c:v>Depressurization max</c:v>
                </c:pt>
              </c:strCache>
            </c:strRef>
          </c:cat>
          <c:val>
            <c:numRef>
              <c:f>Sheet2!$E$4:$G$4</c:f>
              <c:numCache>
                <c:formatCode>General</c:formatCode>
                <c:ptCount val="3"/>
                <c:pt idx="0">
                  <c:v>0.12253642138737515</c:v>
                </c:pt>
                <c:pt idx="1">
                  <c:v>9.9863828125000026E-2</c:v>
                </c:pt>
                <c:pt idx="2">
                  <c:v>0.14686382812500001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08524096"/>
        <c:axId val="308524656"/>
      </c:barChart>
      <c:catAx>
        <c:axId val="30852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24656"/>
        <c:crosses val="autoZero"/>
        <c:auto val="1"/>
        <c:lblAlgn val="ctr"/>
        <c:lblOffset val="100"/>
        <c:noMultiLvlLbl val="0"/>
      </c:catAx>
      <c:valAx>
        <c:axId val="308524656"/>
        <c:scaling>
          <c:orientation val="minMax"/>
          <c:max val="0.18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Hydrate</a:t>
                </a:r>
                <a:r>
                  <a:rPr lang="en-US" sz="1100" b="1" baseline="0">
                    <a:solidFill>
                      <a:sysClr val="windowText" lastClr="000000"/>
                    </a:solidFill>
                  </a:rPr>
                  <a:t> CH</a:t>
                </a:r>
                <a:r>
                  <a:rPr lang="en-US" sz="1100" b="1" baseline="-25000">
                    <a:solidFill>
                      <a:sysClr val="windowText" lastClr="000000"/>
                    </a:solidFill>
                  </a:rPr>
                  <a:t>4</a:t>
                </a:r>
                <a:r>
                  <a:rPr lang="en-US" sz="1100" b="1" baseline="0">
                    <a:solidFill>
                      <a:sysClr val="windowText" lastClr="000000"/>
                    </a:solidFill>
                  </a:rPr>
                  <a:t> (mol)</a:t>
                </a:r>
                <a:endParaRPr lang="en-US" sz="11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2222222222222223E-2"/>
              <c:y val="0.30907808398950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2409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8</xdr:row>
      <xdr:rowOff>161925</xdr:rowOff>
    </xdr:from>
    <xdr:to>
      <xdr:col>19</xdr:col>
      <xdr:colOff>61913</xdr:colOff>
      <xdr:row>26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14</xdr:row>
      <xdr:rowOff>104775</xdr:rowOff>
    </xdr:from>
    <xdr:to>
      <xdr:col>9</xdr:col>
      <xdr:colOff>261938</xdr:colOff>
      <xdr:row>32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423862</xdr:colOff>
      <xdr:row>7</xdr:row>
      <xdr:rowOff>14287</xdr:rowOff>
    </xdr:from>
    <xdr:to>
      <xdr:col>16</xdr:col>
      <xdr:colOff>119062</xdr:colOff>
      <xdr:row>21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nnon/All_Access/GeoMechanics_Lab/MethaneHydrate_Meyer/ExperimentalData/ESSENTIAL/HVT0008/HVT0008_Depressurization/HVT0008_MassBalance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A5" t="str">
            <v>Hydrate</v>
          </cell>
        </row>
        <row r="6">
          <cell r="A6" t="str">
            <v>Free gas</v>
          </cell>
        </row>
        <row r="7">
          <cell r="A7" t="str">
            <v>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workbookViewId="0">
      <selection activeCell="V19" sqref="V19"/>
    </sheetView>
  </sheetViews>
  <sheetFormatPr defaultRowHeight="15" x14ac:dyDescent="0.25"/>
  <cols>
    <col min="1" max="1" width="13.28515625" customWidth="1"/>
    <col min="3" max="3" width="11.28515625" customWidth="1"/>
    <col min="8" max="8" width="15" customWidth="1"/>
    <col min="11" max="11" width="13.140625" customWidth="1"/>
    <col min="12" max="12" width="12.7109375" customWidth="1"/>
    <col min="14" max="14" width="11.7109375" customWidth="1"/>
  </cols>
  <sheetData>
    <row r="1" spans="1:19" x14ac:dyDescent="0.25">
      <c r="A1" t="s">
        <v>13</v>
      </c>
      <c r="H1" t="s">
        <v>14</v>
      </c>
    </row>
    <row r="2" spans="1:19" x14ac:dyDescent="0.25">
      <c r="B2" t="s">
        <v>6</v>
      </c>
      <c r="C2" t="s">
        <v>7</v>
      </c>
      <c r="D2" t="s">
        <v>15</v>
      </c>
      <c r="E2" t="s">
        <v>12</v>
      </c>
      <c r="I2" t="s">
        <v>6</v>
      </c>
      <c r="J2" t="s">
        <v>7</v>
      </c>
      <c r="K2" t="s">
        <v>17</v>
      </c>
      <c r="L2" t="s">
        <v>16</v>
      </c>
      <c r="M2" t="s">
        <v>15</v>
      </c>
      <c r="S2" t="s">
        <v>22</v>
      </c>
    </row>
    <row r="3" spans="1:19" x14ac:dyDescent="0.25">
      <c r="A3" t="s">
        <v>1</v>
      </c>
      <c r="B3">
        <v>21.134238699499971</v>
      </c>
      <c r="C3">
        <f t="shared" ref="C3:C4" si="0">B3*0.093/16.04</f>
        <v>0.12253642138737515</v>
      </c>
      <c r="D3">
        <f>C3/C5*100</f>
        <v>67.325455939924524</v>
      </c>
      <c r="E3">
        <f>1000*(C3*$B$9*$B$10)/1</f>
        <v>3016.5082489613042</v>
      </c>
      <c r="H3" t="s">
        <v>1</v>
      </c>
      <c r="I3">
        <v>2622.5</v>
      </c>
      <c r="J3">
        <v>0.11101999999999999</v>
      </c>
      <c r="K3">
        <f>K5-K4</f>
        <v>0.14686382812500001</v>
      </c>
      <c r="L3">
        <f>L5-L4</f>
        <v>9.9863828125000026E-2</v>
      </c>
      <c r="M3">
        <f>J3/J5*100</f>
        <v>58.737632929474628</v>
      </c>
      <c r="S3">
        <f>(J3-C3)/C3*100</f>
        <v>-9.3983660180251416</v>
      </c>
    </row>
    <row r="4" spans="1:19" x14ac:dyDescent="0.25">
      <c r="A4" t="s">
        <v>0</v>
      </c>
      <c r="B4">
        <f>B5-B3</f>
        <v>10.256917000000016</v>
      </c>
      <c r="C4">
        <f t="shared" si="0"/>
        <v>5.9469655922693362E-2</v>
      </c>
      <c r="D4">
        <f>C4/C5*100</f>
        <v>32.674544060075469</v>
      </c>
      <c r="E4">
        <f t="shared" ref="E4" si="1">1000*(C4*$B$9*$B$10)/1</f>
        <v>1463.9786736270521</v>
      </c>
      <c r="H4" t="s">
        <v>0</v>
      </c>
      <c r="I4">
        <v>2020.5</v>
      </c>
      <c r="J4">
        <f>J5-J3-J6</f>
        <v>6.7197150905811742E-2</v>
      </c>
      <c r="K4">
        <v>4.2146171874999992E-2</v>
      </c>
      <c r="L4">
        <f>K4+0.047</f>
        <v>8.9146171874999985E-2</v>
      </c>
      <c r="M4">
        <f>J4/J5*100</f>
        <v>35.552167031274394</v>
      </c>
      <c r="S4">
        <f>(J4-C4)/C4*100</f>
        <v>12.994013271513818</v>
      </c>
    </row>
    <row r="5" spans="1:19" x14ac:dyDescent="0.25">
      <c r="A5" t="s">
        <v>2</v>
      </c>
      <c r="B5">
        <v>31.391155699499986</v>
      </c>
      <c r="C5">
        <f>B5*0.093/16.04</f>
        <v>0.18200607731006851</v>
      </c>
      <c r="D5">
        <f>D4+D3</f>
        <v>100</v>
      </c>
      <c r="E5">
        <f>1000*(C5*$B$9*$B$10)/1</f>
        <v>4480.4869225883567</v>
      </c>
      <c r="H5" t="s">
        <v>2</v>
      </c>
      <c r="I5">
        <f>I3+I4</f>
        <v>4643</v>
      </c>
      <c r="J5">
        <v>0.18901000000000001</v>
      </c>
      <c r="K5">
        <f>J5</f>
        <v>0.18901000000000001</v>
      </c>
      <c r="L5">
        <f>J5</f>
        <v>0.18901000000000001</v>
      </c>
      <c r="M5">
        <f>M4+M3</f>
        <v>94.289799960749022</v>
      </c>
      <c r="S5">
        <f>(J5-C5)/C5*100</f>
        <v>3.848180672560455</v>
      </c>
    </row>
    <row r="6" spans="1:19" x14ac:dyDescent="0.25">
      <c r="H6" t="s">
        <v>23</v>
      </c>
      <c r="J6">
        <v>1.0792849094188268E-2</v>
      </c>
    </row>
    <row r="8" spans="1:19" x14ac:dyDescent="0.25">
      <c r="A8" t="s">
        <v>3</v>
      </c>
      <c r="B8">
        <v>0.76888000000000001</v>
      </c>
    </row>
    <row r="9" spans="1:19" x14ac:dyDescent="0.25">
      <c r="A9" t="s">
        <v>4</v>
      </c>
      <c r="B9">
        <v>8.2057459999999999E-2</v>
      </c>
      <c r="C9" t="s">
        <v>11</v>
      </c>
    </row>
    <row r="10" spans="1:19" x14ac:dyDescent="0.25">
      <c r="A10" t="s">
        <v>5</v>
      </c>
      <c r="B10">
        <f>27+273</f>
        <v>300</v>
      </c>
      <c r="C10" t="s">
        <v>10</v>
      </c>
    </row>
    <row r="11" spans="1:19" x14ac:dyDescent="0.25">
      <c r="A11" t="s">
        <v>8</v>
      </c>
      <c r="B11">
        <v>120.7816</v>
      </c>
      <c r="C11" t="s">
        <v>9</v>
      </c>
    </row>
    <row r="13" spans="1:19" x14ac:dyDescent="0.25">
      <c r="G13" t="s">
        <v>20</v>
      </c>
      <c r="H13" t="s">
        <v>19</v>
      </c>
      <c r="I13" t="s">
        <v>21</v>
      </c>
    </row>
    <row r="14" spans="1:19" x14ac:dyDescent="0.25">
      <c r="F14" t="s">
        <v>18</v>
      </c>
      <c r="G14" s="1">
        <f>K5/C5</f>
        <v>1.0384818067256045</v>
      </c>
      <c r="H14" s="1">
        <f>J5/C5</f>
        <v>1.0384818067256045</v>
      </c>
      <c r="I14" s="1">
        <f>L5/C5</f>
        <v>1.0384818067256045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G6"/>
  <sheetViews>
    <sheetView workbookViewId="0">
      <selection activeCell="G6" sqref="F6:G6"/>
    </sheetView>
  </sheetViews>
  <sheetFormatPr defaultRowHeight="15" x14ac:dyDescent="0.25"/>
  <sheetData>
    <row r="3" spans="5:7" x14ac:dyDescent="0.25">
      <c r="E3" t="s">
        <v>24</v>
      </c>
      <c r="F3" t="s">
        <v>25</v>
      </c>
      <c r="G3" t="s">
        <v>26</v>
      </c>
    </row>
    <row r="4" spans="5:7" x14ac:dyDescent="0.25">
      <c r="E4">
        <v>0.12253642138737515</v>
      </c>
      <c r="F4">
        <v>9.9863828125000026E-2</v>
      </c>
      <c r="G4">
        <v>0.14686382812500001</v>
      </c>
    </row>
    <row r="6" spans="5:7" x14ac:dyDescent="0.25">
      <c r="F6">
        <f>(E4-F4)/E4*100</f>
        <v>18.502738210952085</v>
      </c>
      <c r="G6">
        <f>(G4-E4)/E4*100</f>
        <v>19.853204836722362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Phillips</dc:creator>
  <cp:lastModifiedBy>Steve Phillips</cp:lastModifiedBy>
  <dcterms:created xsi:type="dcterms:W3CDTF">2015-11-11T17:15:36Z</dcterms:created>
  <dcterms:modified xsi:type="dcterms:W3CDTF">2016-02-18T21:28:30Z</dcterms:modified>
</cp:coreProperties>
</file>