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hannon\All_Access\GeoMechanics_Lab\MethaneHydrate_Meyer\ExperimentalData\ESSENTIAL\HVT0007\HVT0007 Depressurization\"/>
    </mc:Choice>
  </mc:AlternateContent>
  <bookViews>
    <workbookView xWindow="0" yWindow="0" windowWidth="23445" windowHeight="1011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B5" i="1" l="1"/>
  <c r="B10" i="1" l="1"/>
  <c r="C3" i="1" l="1"/>
  <c r="C4" i="1"/>
  <c r="C5" i="1"/>
  <c r="E5" i="1" s="1"/>
  <c r="D3" i="1" l="1"/>
  <c r="D4" i="1"/>
  <c r="E4" i="1"/>
  <c r="E3" i="1"/>
  <c r="I14" i="1"/>
  <c r="H14" i="1"/>
  <c r="G14" i="1"/>
  <c r="D5" i="1" l="1"/>
  <c r="I5" i="1" l="1"/>
  <c r="J4" i="1"/>
  <c r="M4" i="1" s="1"/>
  <c r="M3" i="1" l="1"/>
  <c r="M5" i="1" s="1"/>
</calcChain>
</file>

<file path=xl/sharedStrings.xml><?xml version="1.0" encoding="utf-8"?>
<sst xmlns="http://schemas.openxmlformats.org/spreadsheetml/2006/main" count="28" uniqueCount="22">
  <si>
    <t>Free gas</t>
  </si>
  <si>
    <t>Hydrate</t>
  </si>
  <si>
    <t>Total</t>
  </si>
  <si>
    <t>z</t>
  </si>
  <si>
    <t>R</t>
  </si>
  <si>
    <t>T</t>
  </si>
  <si>
    <t>V (mL)</t>
  </si>
  <si>
    <t>n (mol)</t>
  </si>
  <si>
    <t>P</t>
  </si>
  <si>
    <t>atm</t>
  </si>
  <si>
    <t>K</t>
  </si>
  <si>
    <t>L atm/K mol</t>
  </si>
  <si>
    <t>Atm V (mL)</t>
  </si>
  <si>
    <t>From synthesis</t>
  </si>
  <si>
    <t>From depressurization</t>
  </si>
  <si>
    <t>% total</t>
  </si>
  <si>
    <t>n min (mol)</t>
  </si>
  <si>
    <t xml:space="preserve">n max (mol) </t>
  </si>
  <si>
    <t>Recovery</t>
  </si>
  <si>
    <t>Most Probable</t>
  </si>
  <si>
    <t>High</t>
  </si>
  <si>
    <t>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</si>
</sst>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88">
    <cellStyle name="20% - Accent1" xfId="17" builtinId="30" customBuiltin="1"/>
    <cellStyle name="20% - Accent1 2" xfId="48"/>
    <cellStyle name="20% - Accent1 3" xfId="62"/>
    <cellStyle name="20% - Accent1 4" xfId="76"/>
    <cellStyle name="20% - Accent2" xfId="21" builtinId="34" customBuiltin="1"/>
    <cellStyle name="20% - Accent2 2" xfId="50"/>
    <cellStyle name="20% - Accent2 3" xfId="64"/>
    <cellStyle name="20% - Accent2 4" xfId="78"/>
    <cellStyle name="20% - Accent3" xfId="25" builtinId="38" customBuiltin="1"/>
    <cellStyle name="20% - Accent3 2" xfId="52"/>
    <cellStyle name="20% - Accent3 3" xfId="66"/>
    <cellStyle name="20% - Accent3 4" xfId="80"/>
    <cellStyle name="20% - Accent4" xfId="29" builtinId="42" customBuiltin="1"/>
    <cellStyle name="20% - Accent4 2" xfId="54"/>
    <cellStyle name="20% - Accent4 3" xfId="68"/>
    <cellStyle name="20% - Accent4 4" xfId="82"/>
    <cellStyle name="20% - Accent5" xfId="33" builtinId="46" customBuiltin="1"/>
    <cellStyle name="20% - Accent5 2" xfId="56"/>
    <cellStyle name="20% - Accent5 3" xfId="70"/>
    <cellStyle name="20% - Accent5 4" xfId="84"/>
    <cellStyle name="20% - Accent6" xfId="37" builtinId="50" customBuiltin="1"/>
    <cellStyle name="20% - Accent6 2" xfId="58"/>
    <cellStyle name="20% - Accent6 3" xfId="72"/>
    <cellStyle name="20% - Accent6 4" xfId="86"/>
    <cellStyle name="40% - Accent1" xfId="18" builtinId="31" customBuiltin="1"/>
    <cellStyle name="40% - Accent1 2" xfId="49"/>
    <cellStyle name="40% - Accent1 3" xfId="63"/>
    <cellStyle name="40% - Accent1 4" xfId="77"/>
    <cellStyle name="40% - Accent2" xfId="22" builtinId="35" customBuiltin="1"/>
    <cellStyle name="40% - Accent2 2" xfId="51"/>
    <cellStyle name="40% - Accent2 3" xfId="65"/>
    <cellStyle name="40% - Accent2 4" xfId="79"/>
    <cellStyle name="40% - Accent3" xfId="26" builtinId="39" customBuiltin="1"/>
    <cellStyle name="40% - Accent3 2" xfId="53"/>
    <cellStyle name="40% - Accent3 3" xfId="67"/>
    <cellStyle name="40% - Accent3 4" xfId="81"/>
    <cellStyle name="40% - Accent4" xfId="30" builtinId="43" customBuiltin="1"/>
    <cellStyle name="40% - Accent4 2" xfId="55"/>
    <cellStyle name="40% - Accent4 3" xfId="69"/>
    <cellStyle name="40% - Accent4 4" xfId="83"/>
    <cellStyle name="40% - Accent5" xfId="34" builtinId="47" customBuiltin="1"/>
    <cellStyle name="40% - Accent5 2" xfId="57"/>
    <cellStyle name="40% - Accent5 3" xfId="71"/>
    <cellStyle name="40% - Accent5 4" xfId="85"/>
    <cellStyle name="40% - Accent6" xfId="38" builtinId="51" customBuiltin="1"/>
    <cellStyle name="40% - Accent6 2" xfId="59"/>
    <cellStyle name="40% - Accent6 3" xfId="73"/>
    <cellStyle name="40% - Accent6 4" xfId="87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/>
    <cellStyle name="Normal 3" xfId="46"/>
    <cellStyle name="Normal 4" xfId="60"/>
    <cellStyle name="Normal 5" xfId="74"/>
    <cellStyle name="Normal 6" xfId="40"/>
    <cellStyle name="Note 2" xfId="43"/>
    <cellStyle name="Note 3" xfId="47"/>
    <cellStyle name="Note 4" xfId="61"/>
    <cellStyle name="Note 5" xfId="75"/>
    <cellStyle name="Output" xfId="9" builtinId="21" customBuiltin="1"/>
    <cellStyle name="Title 2" xfId="44"/>
    <cellStyle name="Title 3" xfId="42"/>
    <cellStyle name="Title 4" xfId="45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Synthesis experiment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1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[1]Sheet1!$A$5:$A$7</c:f>
              <c:strCache>
                <c:ptCount val="3"/>
                <c:pt idx="0">
                  <c:v>Hydrate</c:v>
                </c:pt>
                <c:pt idx="1">
                  <c:v>Free gas</c:v>
                </c:pt>
                <c:pt idx="2">
                  <c:v>Total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0.13878104738154615</c:v>
                </c:pt>
                <c:pt idx="1">
                  <c:v>3.4351614089775565E-2</c:v>
                </c:pt>
                <c:pt idx="2">
                  <c:v>0.1731326614713217</c:v>
                </c:pt>
              </c:numCache>
            </c:numRef>
          </c:val>
        </c:ser>
        <c:ser>
          <c:idx val="0"/>
          <c:order val="1"/>
          <c:tx>
            <c:v>Depressurization</c:v>
          </c:tx>
          <c:spPr>
            <a:solidFill>
              <a:srgbClr val="002060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9.89906261717285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[1]Sheet1!$P$5:$P$7</c:f>
                <c:numCache>
                  <c:formatCode>General</c:formatCode>
                  <c:ptCount val="3"/>
                  <c:pt idx="0">
                    <c:v>1.579556374999995E-2</c:v>
                  </c:pt>
                  <c:pt idx="1">
                    <c:v>1.6347200000000062E-3</c:v>
                  </c:pt>
                  <c:pt idx="2">
                    <c:v>1.4047203749999931E-2</c:v>
                  </c:pt>
                </c:numCache>
              </c:numRef>
            </c:plus>
            <c:minus>
              <c:numRef>
                <c:f>[1]Sheet1!$Q$5:$Q$7</c:f>
                <c:numCache>
                  <c:formatCode>General</c:formatCode>
                  <c:ptCount val="3"/>
                  <c:pt idx="0">
                    <c:v>9.9879999999999969E-3</c:v>
                  </c:pt>
                  <c:pt idx="1">
                    <c:v>1.2220648335937515E-2</c:v>
                  </c:pt>
                  <c:pt idx="2">
                    <c:v>2.0524379999999995E-2</c:v>
                  </c:pt>
                </c:numCache>
              </c:numRef>
            </c:minus>
            <c:spPr>
              <a:noFill/>
              <a:ln w="9525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[1]Sheet1!$A$5:$A$7</c:f>
              <c:strCache>
                <c:ptCount val="3"/>
                <c:pt idx="0">
                  <c:v>Hydrate</c:v>
                </c:pt>
                <c:pt idx="1">
                  <c:v>Free gas</c:v>
                </c:pt>
                <c:pt idx="2">
                  <c:v>Total</c:v>
                </c:pt>
              </c:strCache>
            </c:strRef>
          </c:cat>
          <c:val>
            <c:numRef>
              <c:f>Sheet1!$J$3:$J$5</c:f>
              <c:numCache>
                <c:formatCode>General</c:formatCode>
                <c:ptCount val="3"/>
                <c:pt idx="0">
                  <c:v>0.10572751562500003</c:v>
                </c:pt>
                <c:pt idx="1">
                  <c:v>8.3282484374999979E-2</c:v>
                </c:pt>
                <c:pt idx="2">
                  <c:v>0.18901000000000001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96805472"/>
        <c:axId val="1379038608"/>
      </c:barChart>
      <c:catAx>
        <c:axId val="119680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9038608"/>
        <c:crosses val="autoZero"/>
        <c:auto val="1"/>
        <c:lblAlgn val="ctr"/>
        <c:lblOffset val="100"/>
        <c:noMultiLvlLbl val="0"/>
      </c:catAx>
      <c:valAx>
        <c:axId val="1379038608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CH</a:t>
                </a:r>
                <a:r>
                  <a:rPr lang="en-US" sz="1600" b="0" baseline="-25000"/>
                  <a:t>4</a:t>
                </a:r>
                <a:r>
                  <a:rPr lang="en-US" sz="1600" b="0"/>
                  <a:t> consumption or</a:t>
                </a:r>
              </a:p>
              <a:p>
                <a:pPr>
                  <a:defRPr b="0"/>
                </a:pPr>
                <a:r>
                  <a:rPr lang="en-US" sz="1600" b="0"/>
                  <a:t>recovery</a:t>
                </a:r>
                <a:r>
                  <a:rPr lang="en-US" sz="1600" b="0" baseline="0"/>
                  <a:t> (mol)</a:t>
                </a:r>
                <a:endParaRPr lang="en-US" sz="1600" b="0"/>
              </a:p>
            </c:rich>
          </c:tx>
          <c:layout>
            <c:manualLayout>
              <c:xMode val="edge"/>
              <c:yMode val="edge"/>
              <c:x val="1.90306256336908E-2"/>
              <c:y val="0.195815523059617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805472"/>
        <c:crosses val="autoZero"/>
        <c:crossBetween val="between"/>
        <c:majorUnit val="5.000000000000001E-2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0010322615931817"/>
          <c:y val="0.89522459692538447"/>
          <c:w val="0.60913024234265511"/>
          <c:h val="7.8108736407949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paperSize="179" orientation="landscape" blackAndWhite="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9</xdr:row>
      <xdr:rowOff>0</xdr:rowOff>
    </xdr:from>
    <xdr:to>
      <xdr:col>19</xdr:col>
      <xdr:colOff>52388</xdr:colOff>
      <xdr:row>26</xdr:row>
      <xdr:rowOff>95250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nnon/All_Access/GeoMechanics_Lab/MethaneHydrate_Meyer/ExperimentalData/ESSENTIAL/HVT0008/HVT0008_Depressurization/HVT0008_MassBalance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From synthesis</v>
          </cell>
        </row>
        <row r="4">
          <cell r="C4" t="str">
            <v>n (mol)</v>
          </cell>
          <cell r="J4" t="str">
            <v>n (mol)</v>
          </cell>
        </row>
        <row r="5">
          <cell r="A5" t="str">
            <v>Hydrate</v>
          </cell>
          <cell r="C5">
            <v>0.14882899002493769</v>
          </cell>
          <cell r="J5">
            <v>0.11293956374999994</v>
          </cell>
          <cell r="P5">
            <v>1.579556374999995E-2</v>
          </cell>
          <cell r="Q5">
            <v>9.9879999999999969E-3</v>
          </cell>
        </row>
        <row r="6">
          <cell r="A6" t="str">
            <v>Free gas</v>
          </cell>
          <cell r="C6">
            <v>3.2668331483790523E-2</v>
          </cell>
          <cell r="J6">
            <v>7.3575279999999993E-2</v>
          </cell>
          <cell r="P6">
            <v>1.6347200000000062E-3</v>
          </cell>
          <cell r="Q6">
            <v>1.2220648335937515E-2</v>
          </cell>
        </row>
        <row r="7">
          <cell r="A7" t="str">
            <v>Total</v>
          </cell>
          <cell r="C7">
            <v>0.18149732150872819</v>
          </cell>
          <cell r="J7">
            <v>0.18651484374999994</v>
          </cell>
          <cell r="P7">
            <v>1.4047203749999931E-2</v>
          </cell>
          <cell r="Q7">
            <v>2.0524379999999995E-2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T15" sqref="T15"/>
    </sheetView>
  </sheetViews>
  <sheetFormatPr defaultRowHeight="15" x14ac:dyDescent="0.25"/>
  <cols>
    <col min="1" max="1" width="13.28515625" customWidth="1"/>
    <col min="3" max="3" width="11.28515625" customWidth="1"/>
    <col min="8" max="8" width="15" customWidth="1"/>
    <col min="11" max="11" width="13.140625" customWidth="1"/>
    <col min="12" max="12" width="12.7109375" customWidth="1"/>
    <col min="14" max="14" width="11.7109375" customWidth="1"/>
  </cols>
  <sheetData>
    <row r="1" spans="1:13" x14ac:dyDescent="0.25">
      <c r="A1" t="s">
        <v>13</v>
      </c>
      <c r="H1" t="s">
        <v>14</v>
      </c>
    </row>
    <row r="2" spans="1:13" x14ac:dyDescent="0.25">
      <c r="B2" t="s">
        <v>6</v>
      </c>
      <c r="C2" t="s">
        <v>7</v>
      </c>
      <c r="D2" t="s">
        <v>15</v>
      </c>
      <c r="E2" t="s">
        <v>12</v>
      </c>
      <c r="I2" t="s">
        <v>6</v>
      </c>
      <c r="J2" t="s">
        <v>7</v>
      </c>
      <c r="K2" t="s">
        <v>17</v>
      </c>
      <c r="L2" t="s">
        <v>16</v>
      </c>
      <c r="M2" t="s">
        <v>15</v>
      </c>
    </row>
    <row r="3" spans="1:13" x14ac:dyDescent="0.25">
      <c r="A3" t="s">
        <v>1</v>
      </c>
      <c r="B3">
        <v>23.936</v>
      </c>
      <c r="C3">
        <f t="shared" ref="C3:C4" si="0">B3*0.093/16.04</f>
        <v>0.13878104738154615</v>
      </c>
      <c r="D3">
        <f>C3/C5*100</f>
        <v>80.158790491726094</v>
      </c>
      <c r="E3">
        <f>1000*(C3*$B$9*$B$10)/1</f>
        <v>3416.406073280798</v>
      </c>
      <c r="H3" t="s">
        <v>1</v>
      </c>
      <c r="I3">
        <v>2622.5</v>
      </c>
      <c r="J3">
        <f>J5-J4</f>
        <v>0.10572751562500003</v>
      </c>
      <c r="M3">
        <f>J3/J5*100</f>
        <v>55.937524800275128</v>
      </c>
    </row>
    <row r="4" spans="1:13" x14ac:dyDescent="0.25">
      <c r="A4" t="s">
        <v>0</v>
      </c>
      <c r="B4">
        <v>5.9247300000000003</v>
      </c>
      <c r="C4">
        <f t="shared" si="0"/>
        <v>3.4351614089775565E-2</v>
      </c>
      <c r="D4">
        <f>C4/C5*100</f>
        <v>19.841209508273913</v>
      </c>
      <c r="E4">
        <f t="shared" ref="E4" si="1">1000*(C4*$B$9*$B$10)/1</f>
        <v>845.64185973215842</v>
      </c>
      <c r="H4" t="s">
        <v>0</v>
      </c>
      <c r="I4">
        <v>2020.5</v>
      </c>
      <c r="J4">
        <f>(0.6595*(I4*(0.000001)))/0.016</f>
        <v>8.3282484374999979E-2</v>
      </c>
      <c r="M4">
        <f>J4/J5*100</f>
        <v>44.062475199724872</v>
      </c>
    </row>
    <row r="5" spans="1:13" x14ac:dyDescent="0.25">
      <c r="A5" t="s">
        <v>2</v>
      </c>
      <c r="B5">
        <f>B3+B4</f>
        <v>29.86073</v>
      </c>
      <c r="C5">
        <f>B5*0.093/16.04</f>
        <v>0.1731326614713217</v>
      </c>
      <c r="D5">
        <f>D4+D3</f>
        <v>100</v>
      </c>
      <c r="E5">
        <f>1000*(C5*$B$9*$B$10)/1</f>
        <v>4262.0479330129565</v>
      </c>
      <c r="H5" t="s">
        <v>2</v>
      </c>
      <c r="I5">
        <f>I3+I4</f>
        <v>4643</v>
      </c>
      <c r="J5">
        <v>0.18901000000000001</v>
      </c>
      <c r="K5">
        <v>0</v>
      </c>
      <c r="L5">
        <v>0</v>
      </c>
      <c r="M5">
        <f>M4+M3</f>
        <v>100</v>
      </c>
    </row>
    <row r="8" spans="1:13" x14ac:dyDescent="0.25">
      <c r="A8" t="s">
        <v>3</v>
      </c>
      <c r="B8">
        <v>0.76888000000000001</v>
      </c>
    </row>
    <row r="9" spans="1:13" x14ac:dyDescent="0.25">
      <c r="A9" t="s">
        <v>4</v>
      </c>
      <c r="B9">
        <v>8.2057459999999999E-2</v>
      </c>
      <c r="C9" t="s">
        <v>11</v>
      </c>
    </row>
    <row r="10" spans="1:13" x14ac:dyDescent="0.25">
      <c r="A10" t="s">
        <v>5</v>
      </c>
      <c r="B10">
        <f>27+273</f>
        <v>300</v>
      </c>
      <c r="C10" t="s">
        <v>10</v>
      </c>
    </row>
    <row r="11" spans="1:13" x14ac:dyDescent="0.25">
      <c r="A11" t="s">
        <v>8</v>
      </c>
      <c r="B11">
        <v>120.7816</v>
      </c>
      <c r="C11" t="s">
        <v>9</v>
      </c>
    </row>
    <row r="13" spans="1:13" x14ac:dyDescent="0.25">
      <c r="G13" t="s">
        <v>20</v>
      </c>
      <c r="H13" t="s">
        <v>19</v>
      </c>
      <c r="I13" t="s">
        <v>21</v>
      </c>
    </row>
    <row r="14" spans="1:13" x14ac:dyDescent="0.25">
      <c r="F14" t="s">
        <v>18</v>
      </c>
      <c r="G14" s="1">
        <f>K5/C5</f>
        <v>0</v>
      </c>
      <c r="H14" s="1">
        <f>J5/C5</f>
        <v>1.0917062002845044</v>
      </c>
      <c r="I14" s="1">
        <f>L5/C5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Phillips</dc:creator>
  <cp:lastModifiedBy>Taylor Borgfeldt</cp:lastModifiedBy>
  <dcterms:created xsi:type="dcterms:W3CDTF">2015-11-11T17:15:36Z</dcterms:created>
  <dcterms:modified xsi:type="dcterms:W3CDTF">2015-12-07T21:13:06Z</dcterms:modified>
</cp:coreProperties>
</file>