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/>
  <mc:AlternateContent xmlns:mc="http://schemas.openxmlformats.org/markup-compatibility/2006">
    <mc:Choice Requires="x15">
      <x15ac:absPath xmlns:x15ac="http://schemas.microsoft.com/office/spreadsheetml/2010/11/ac" url="\\geo-smbroot2.geo.utexas.edu\root\Flemings_Users\04_Lab_PressureCore\Pressure Core Center\Quantitative Degassing\H005-5FB2-4-18cm\Log sheet\"/>
    </mc:Choice>
  </mc:AlternateContent>
  <xr:revisionPtr revIDLastSave="0" documentId="13_ncr:1_{B1D72F4B-6CDD-4F41-97E5-BF7FC672FC39}" xr6:coauthVersionLast="36" xr6:coauthVersionMax="43" xr10:uidLastSave="{00000000-0000-0000-0000-000000000000}"/>
  <bookViews>
    <workbookView xWindow="0" yWindow="0" windowWidth="24720" windowHeight="12225" xr2:uid="{00000000-000D-0000-FFFF-FFFF00000000}"/>
  </bookViews>
  <sheets>
    <sheet name="UT-GOM2-1-H005-4FB-4" sheetId="1" r:id="rId1"/>
    <sheet name="UT-GOM2-1-H005-4FB-4 table" sheetId="2" r:id="rId2"/>
    <sheet name="graph" sheetId="3" r:id="rId3"/>
  </sheets>
  <calcPr calcId="191029"/>
</workbook>
</file>

<file path=xl/calcChain.xml><?xml version="1.0" encoding="utf-8"?>
<calcChain xmlns="http://schemas.openxmlformats.org/spreadsheetml/2006/main">
  <c r="A1" i="2" l="1"/>
  <c r="AB96" i="1"/>
  <c r="X96" i="1"/>
  <c r="S96" i="1"/>
  <c r="Q96" i="1"/>
  <c r="O96" i="1"/>
  <c r="AB95" i="1"/>
  <c r="X95" i="1"/>
  <c r="T95" i="1"/>
  <c r="T96" i="1" s="1"/>
  <c r="S95" i="1"/>
  <c r="Q95" i="1"/>
  <c r="U95" i="1" s="1"/>
  <c r="O95" i="1"/>
  <c r="AB94" i="1"/>
  <c r="X94" i="1"/>
  <c r="S94" i="1"/>
  <c r="U94" i="1" s="1"/>
  <c r="Q94" i="1"/>
  <c r="O94" i="1"/>
  <c r="AB93" i="1"/>
  <c r="X93" i="1"/>
  <c r="S93" i="1"/>
  <c r="U93" i="1" s="1"/>
  <c r="Q93" i="1"/>
  <c r="O93" i="1"/>
  <c r="AB92" i="1"/>
  <c r="X92" i="1"/>
  <c r="S92" i="1"/>
  <c r="U92" i="1" s="1"/>
  <c r="Q92" i="1"/>
  <c r="O92" i="1"/>
  <c r="AB91" i="1"/>
  <c r="X91" i="1"/>
  <c r="S91" i="1"/>
  <c r="Q91" i="1"/>
  <c r="O91" i="1"/>
  <c r="AB90" i="1"/>
  <c r="X90" i="1"/>
  <c r="S90" i="1"/>
  <c r="Q90" i="1"/>
  <c r="O90" i="1"/>
  <c r="AB89" i="1"/>
  <c r="X89" i="1"/>
  <c r="U89" i="1"/>
  <c r="S89" i="1"/>
  <c r="Q89" i="1"/>
  <c r="O89" i="1"/>
  <c r="AB88" i="1"/>
  <c r="X88" i="1"/>
  <c r="T88" i="1"/>
  <c r="S88" i="1"/>
  <c r="U88" i="1" s="1"/>
  <c r="Q88" i="1"/>
  <c r="O88" i="1"/>
  <c r="AB87" i="1"/>
  <c r="X87" i="1"/>
  <c r="S87" i="1"/>
  <c r="U87" i="1" s="1"/>
  <c r="Q87" i="1"/>
  <c r="O87" i="1"/>
  <c r="AB86" i="1"/>
  <c r="X86" i="1"/>
  <c r="S86" i="1"/>
  <c r="U86" i="1" s="1"/>
  <c r="Q86" i="1"/>
  <c r="O86" i="1"/>
  <c r="AB85" i="1"/>
  <c r="X85" i="1"/>
  <c r="U85" i="1"/>
  <c r="S85" i="1"/>
  <c r="Q85" i="1"/>
  <c r="O85" i="1"/>
  <c r="AB84" i="1"/>
  <c r="X84" i="1"/>
  <c r="T84" i="1"/>
  <c r="S84" i="1"/>
  <c r="Q84" i="1"/>
  <c r="O84" i="1"/>
  <c r="AB83" i="1"/>
  <c r="X83" i="1"/>
  <c r="T83" i="1"/>
  <c r="T82" i="1" s="1"/>
  <c r="T81" i="1" s="1"/>
  <c r="T80" i="1" s="1"/>
  <c r="T79" i="1" s="1"/>
  <c r="T78" i="1" s="1"/>
  <c r="T77" i="1" s="1"/>
  <c r="T76" i="1" s="1"/>
  <c r="T75" i="1" s="1"/>
  <c r="T74" i="1" s="1"/>
  <c r="S83" i="1"/>
  <c r="Q83" i="1"/>
  <c r="O83" i="1"/>
  <c r="AB82" i="1"/>
  <c r="X82" i="1"/>
  <c r="S82" i="1"/>
  <c r="Q82" i="1"/>
  <c r="O82" i="1"/>
  <c r="AB81" i="1"/>
  <c r="X81" i="1"/>
  <c r="S81" i="1"/>
  <c r="Q81" i="1"/>
  <c r="O81" i="1"/>
  <c r="AB80" i="1"/>
  <c r="X80" i="1"/>
  <c r="S80" i="1"/>
  <c r="Q80" i="1"/>
  <c r="O80" i="1"/>
  <c r="AB79" i="1"/>
  <c r="X79" i="1"/>
  <c r="S79" i="1"/>
  <c r="Q79" i="1"/>
  <c r="O79" i="1"/>
  <c r="AB78" i="1"/>
  <c r="X78" i="1"/>
  <c r="S78" i="1"/>
  <c r="Q78" i="1"/>
  <c r="O78" i="1"/>
  <c r="AB77" i="1"/>
  <c r="X77" i="1"/>
  <c r="S77" i="1"/>
  <c r="Q77" i="1"/>
  <c r="O77" i="1"/>
  <c r="AB76" i="1"/>
  <c r="X76" i="1"/>
  <c r="S76" i="1"/>
  <c r="Q76" i="1"/>
  <c r="O76" i="1"/>
  <c r="AB75" i="1"/>
  <c r="X75" i="1"/>
  <c r="S75" i="1"/>
  <c r="Q75" i="1"/>
  <c r="O75" i="1"/>
  <c r="AB74" i="1"/>
  <c r="X74" i="1"/>
  <c r="S74" i="1"/>
  <c r="Q74" i="1"/>
  <c r="O74" i="1"/>
  <c r="AB73" i="1"/>
  <c r="X73" i="1"/>
  <c r="S73" i="1"/>
  <c r="Q73" i="1"/>
  <c r="O73" i="1"/>
  <c r="AB72" i="1"/>
  <c r="X72" i="1"/>
  <c r="S72" i="1"/>
  <c r="Q72" i="1"/>
  <c r="O72" i="1"/>
  <c r="AB71" i="1"/>
  <c r="X71" i="1"/>
  <c r="S71" i="1"/>
  <c r="Q71" i="1"/>
  <c r="O71" i="1"/>
  <c r="AB70" i="1"/>
  <c r="X70" i="1"/>
  <c r="S70" i="1"/>
  <c r="Q70" i="1"/>
  <c r="O70" i="1"/>
  <c r="AB69" i="1"/>
  <c r="X69" i="1"/>
  <c r="S69" i="1"/>
  <c r="Q69" i="1"/>
  <c r="O69" i="1"/>
  <c r="AB68" i="1"/>
  <c r="X68" i="1"/>
  <c r="S68" i="1"/>
  <c r="Q68" i="1"/>
  <c r="O68" i="1"/>
  <c r="AB67" i="1"/>
  <c r="X67" i="1"/>
  <c r="S67" i="1"/>
  <c r="Q67" i="1"/>
  <c r="O67" i="1"/>
  <c r="AB66" i="1"/>
  <c r="X66" i="1"/>
  <c r="S66" i="1"/>
  <c r="Q66" i="1"/>
  <c r="O66" i="1"/>
  <c r="AB65" i="1"/>
  <c r="X65" i="1"/>
  <c r="S65" i="1"/>
  <c r="Q65" i="1"/>
  <c r="O65" i="1"/>
  <c r="AB64" i="1"/>
  <c r="X64" i="1"/>
  <c r="S64" i="1"/>
  <c r="Q64" i="1"/>
  <c r="O64" i="1"/>
  <c r="AB63" i="1"/>
  <c r="X63" i="1"/>
  <c r="S63" i="1"/>
  <c r="Q63" i="1"/>
  <c r="O63" i="1"/>
  <c r="AB62" i="1"/>
  <c r="X62" i="1"/>
  <c r="S62" i="1"/>
  <c r="Q62" i="1"/>
  <c r="O62" i="1"/>
  <c r="AB61" i="1"/>
  <c r="X61" i="1"/>
  <c r="S61" i="1"/>
  <c r="Q61" i="1"/>
  <c r="O61" i="1"/>
  <c r="AB60" i="1"/>
  <c r="X60" i="1"/>
  <c r="S60" i="1"/>
  <c r="Q60" i="1"/>
  <c r="O60" i="1"/>
  <c r="AB59" i="1"/>
  <c r="X59" i="1"/>
  <c r="S59" i="1"/>
  <c r="Q59" i="1"/>
  <c r="O59" i="1"/>
  <c r="AB58" i="1"/>
  <c r="X58" i="1"/>
  <c r="S58" i="1"/>
  <c r="Q58" i="1"/>
  <c r="O58" i="1"/>
  <c r="AB57" i="1"/>
  <c r="X57" i="1"/>
  <c r="S57" i="1"/>
  <c r="Q57" i="1"/>
  <c r="O57" i="1"/>
  <c r="AB56" i="1"/>
  <c r="X56" i="1"/>
  <c r="S56" i="1"/>
  <c r="Q56" i="1"/>
  <c r="O56" i="1"/>
  <c r="AB55" i="1"/>
  <c r="X55" i="1"/>
  <c r="S55" i="1"/>
  <c r="Q55" i="1"/>
  <c r="O55" i="1"/>
  <c r="AB54" i="1"/>
  <c r="X54" i="1"/>
  <c r="S54" i="1"/>
  <c r="Q54" i="1"/>
  <c r="O54" i="1"/>
  <c r="AB53" i="1"/>
  <c r="X53" i="1"/>
  <c r="S53" i="1"/>
  <c r="Q53" i="1"/>
  <c r="O53" i="1"/>
  <c r="AB52" i="1"/>
  <c r="X52" i="1"/>
  <c r="S52" i="1"/>
  <c r="Q52" i="1"/>
  <c r="O52" i="1"/>
  <c r="AB51" i="1"/>
  <c r="X51" i="1"/>
  <c r="S51" i="1"/>
  <c r="Q51" i="1"/>
  <c r="O51" i="1"/>
  <c r="AB50" i="1"/>
  <c r="X50" i="1"/>
  <c r="S50" i="1"/>
  <c r="Q50" i="1"/>
  <c r="O50" i="1"/>
  <c r="AB49" i="1"/>
  <c r="X49" i="1"/>
  <c r="S49" i="1"/>
  <c r="Q49" i="1"/>
  <c r="O49" i="1"/>
  <c r="AB48" i="1"/>
  <c r="X48" i="1"/>
  <c r="S48" i="1"/>
  <c r="Q48" i="1"/>
  <c r="O48" i="1"/>
  <c r="AB47" i="1"/>
  <c r="X47" i="1"/>
  <c r="S47" i="1"/>
  <c r="Q47" i="1"/>
  <c r="O47" i="1"/>
  <c r="AB46" i="1"/>
  <c r="X46" i="1"/>
  <c r="S46" i="1"/>
  <c r="Q46" i="1"/>
  <c r="O46" i="1"/>
  <c r="AB45" i="1"/>
  <c r="X45" i="1"/>
  <c r="S45" i="1"/>
  <c r="Q45" i="1"/>
  <c r="O45" i="1"/>
  <c r="AB44" i="1"/>
  <c r="X44" i="1"/>
  <c r="S44" i="1"/>
  <c r="Q44" i="1"/>
  <c r="O44" i="1"/>
  <c r="AB43" i="1"/>
  <c r="X43" i="1"/>
  <c r="S43" i="1"/>
  <c r="Q43" i="1"/>
  <c r="O43" i="1"/>
  <c r="AB42" i="1"/>
  <c r="X42" i="1"/>
  <c r="S42" i="1"/>
  <c r="Q42" i="1"/>
  <c r="O42" i="1"/>
  <c r="AB41" i="1"/>
  <c r="X41" i="1"/>
  <c r="S41" i="1"/>
  <c r="Q41" i="1"/>
  <c r="O41" i="1"/>
  <c r="AB40" i="1"/>
  <c r="X40" i="1"/>
  <c r="S40" i="1"/>
  <c r="Q40" i="1"/>
  <c r="O40" i="1"/>
  <c r="AB39" i="1"/>
  <c r="X39" i="1"/>
  <c r="S39" i="1"/>
  <c r="Q39" i="1"/>
  <c r="O39" i="1"/>
  <c r="AB38" i="1"/>
  <c r="X38" i="1"/>
  <c r="S38" i="1"/>
  <c r="Q38" i="1"/>
  <c r="O38" i="1"/>
  <c r="AB37" i="1"/>
  <c r="X37" i="1"/>
  <c r="S37" i="1"/>
  <c r="Q37" i="1"/>
  <c r="O37" i="1"/>
  <c r="AB36" i="1"/>
  <c r="X36" i="1"/>
  <c r="S36" i="1"/>
  <c r="Q36" i="1"/>
  <c r="O36" i="1"/>
  <c r="AB35" i="1"/>
  <c r="X35" i="1"/>
  <c r="S35" i="1"/>
  <c r="Q35" i="1"/>
  <c r="O35" i="1"/>
  <c r="AB34" i="1"/>
  <c r="X34" i="1"/>
  <c r="S34" i="1"/>
  <c r="Q34" i="1"/>
  <c r="O34" i="1"/>
  <c r="AB33" i="1"/>
  <c r="X33" i="1"/>
  <c r="S33" i="1"/>
  <c r="Q33" i="1"/>
  <c r="O33" i="1"/>
  <c r="AB32" i="1"/>
  <c r="X32" i="1"/>
  <c r="S32" i="1"/>
  <c r="Q32" i="1"/>
  <c r="O32" i="1"/>
  <c r="AB31" i="1"/>
  <c r="X31" i="1"/>
  <c r="S31" i="1"/>
  <c r="Q31" i="1"/>
  <c r="O31" i="1"/>
  <c r="AB30" i="1"/>
  <c r="X30" i="1"/>
  <c r="S30" i="1"/>
  <c r="Q30" i="1"/>
  <c r="O30" i="1"/>
  <c r="AB29" i="1"/>
  <c r="X29" i="1"/>
  <c r="S29" i="1"/>
  <c r="Q29" i="1"/>
  <c r="O29" i="1"/>
  <c r="AB28" i="1"/>
  <c r="X28" i="1"/>
  <c r="S28" i="1"/>
  <c r="Q28" i="1"/>
  <c r="O28" i="1"/>
  <c r="AB27" i="1"/>
  <c r="X27" i="1"/>
  <c r="S27" i="1"/>
  <c r="Q27" i="1"/>
  <c r="O27" i="1"/>
  <c r="AB26" i="1"/>
  <c r="X26" i="1"/>
  <c r="S26" i="1"/>
  <c r="Q26" i="1"/>
  <c r="O26" i="1"/>
  <c r="AB25" i="1"/>
  <c r="X25" i="1"/>
  <c r="S25" i="1"/>
  <c r="Q25" i="1"/>
  <c r="O25" i="1"/>
  <c r="AB24" i="1"/>
  <c r="X24" i="1"/>
  <c r="S24" i="1"/>
  <c r="Q24" i="1"/>
  <c r="O24" i="1"/>
  <c r="AB23" i="1"/>
  <c r="X23" i="1"/>
  <c r="S23" i="1"/>
  <c r="Q23" i="1"/>
  <c r="O23" i="1"/>
  <c r="AB22" i="1"/>
  <c r="X22" i="1"/>
  <c r="S22" i="1"/>
  <c r="Q22" i="1"/>
  <c r="O22" i="1"/>
  <c r="AB21" i="1"/>
  <c r="X21" i="1"/>
  <c r="S21" i="1"/>
  <c r="Q21" i="1"/>
  <c r="O21" i="1"/>
  <c r="AB20" i="1"/>
  <c r="X20" i="1"/>
  <c r="S20" i="1"/>
  <c r="Q20" i="1"/>
  <c r="O20" i="1"/>
  <c r="AB19" i="1"/>
  <c r="X19" i="1"/>
  <c r="S19" i="1"/>
  <c r="Q19" i="1"/>
  <c r="O19" i="1"/>
  <c r="AB18" i="1"/>
  <c r="X18" i="1"/>
  <c r="S18" i="1"/>
  <c r="Q18" i="1"/>
  <c r="O18" i="1"/>
  <c r="AB17" i="1"/>
  <c r="X17" i="1"/>
  <c r="S17" i="1"/>
  <c r="Q17" i="1"/>
  <c r="O17" i="1"/>
  <c r="AB16" i="1"/>
  <c r="X16" i="1"/>
  <c r="S16" i="1"/>
  <c r="Q16" i="1"/>
  <c r="O16" i="1"/>
  <c r="AB15" i="1"/>
  <c r="X15" i="1"/>
  <c r="S15" i="1"/>
  <c r="Q15" i="1"/>
  <c r="O15" i="1"/>
  <c r="AB14" i="1"/>
  <c r="X14" i="1"/>
  <c r="S14" i="1"/>
  <c r="Q14" i="1"/>
  <c r="O14" i="1"/>
  <c r="AB13" i="1"/>
  <c r="X13" i="1"/>
  <c r="S13" i="1"/>
  <c r="Q13" i="1"/>
  <c r="O13" i="1"/>
  <c r="AB12" i="1"/>
  <c r="X12" i="1"/>
  <c r="S12" i="1"/>
  <c r="Q12" i="1"/>
  <c r="O12" i="1"/>
  <c r="AB11" i="1"/>
  <c r="X11" i="1"/>
  <c r="S11" i="1"/>
  <c r="Q11" i="1"/>
  <c r="O11" i="1"/>
  <c r="AB10" i="1"/>
  <c r="X10" i="1"/>
  <c r="S10" i="1"/>
  <c r="Q10" i="1"/>
  <c r="O10" i="1"/>
  <c r="AB9" i="1"/>
  <c r="X9" i="1"/>
  <c r="S9" i="1"/>
  <c r="Q9" i="1"/>
  <c r="O9" i="1"/>
  <c r="AB8" i="1"/>
  <c r="X8" i="1"/>
  <c r="S8" i="1"/>
  <c r="Q8" i="1"/>
  <c r="O8" i="1"/>
  <c r="AB7" i="1"/>
  <c r="X7" i="1"/>
  <c r="S7" i="1"/>
  <c r="Q7" i="1"/>
  <c r="O7" i="1"/>
  <c r="P7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B6" i="1"/>
  <c r="W6" i="1"/>
  <c r="S6" i="1"/>
  <c r="Q6" i="1"/>
  <c r="F5" i="2"/>
  <c r="F22" i="2"/>
  <c r="G87" i="2"/>
  <c r="F34" i="2"/>
  <c r="F36" i="2"/>
  <c r="C51" i="2"/>
  <c r="F24" i="2"/>
  <c r="A6" i="2"/>
  <c r="A27" i="2"/>
  <c r="G74" i="2"/>
  <c r="F32" i="2"/>
  <c r="G47" i="2"/>
  <c r="C35" i="2"/>
  <c r="C91" i="2"/>
  <c r="B92" i="2"/>
  <c r="F85" i="2"/>
  <c r="B24" i="2"/>
  <c r="F88" i="2"/>
  <c r="C23" i="2"/>
  <c r="B33" i="2"/>
  <c r="C42" i="2"/>
  <c r="A91" i="2"/>
  <c r="G53" i="2"/>
  <c r="A67" i="2"/>
  <c r="G66" i="2"/>
  <c r="F10" i="2"/>
  <c r="A22" i="2"/>
  <c r="E77" i="2"/>
  <c r="G20" i="2"/>
  <c r="B82" i="2"/>
  <c r="F70" i="2"/>
  <c r="A32" i="2"/>
  <c r="G78" i="2"/>
  <c r="G8" i="2"/>
  <c r="F93" i="2"/>
  <c r="B72" i="2"/>
  <c r="B31" i="2"/>
  <c r="C16" i="2"/>
  <c r="C92" i="2"/>
  <c r="G43" i="2"/>
  <c r="F50" i="2"/>
  <c r="C41" i="2"/>
  <c r="C74" i="2"/>
  <c r="B51" i="2"/>
  <c r="A31" i="2"/>
  <c r="F18" i="2"/>
  <c r="F41" i="2"/>
  <c r="A69" i="2"/>
  <c r="F23" i="2"/>
  <c r="G84" i="2"/>
  <c r="B71" i="2"/>
  <c r="A90" i="2"/>
  <c r="A48" i="2"/>
  <c r="C47" i="2"/>
  <c r="A20" i="2"/>
  <c r="A21" i="2"/>
  <c r="B81" i="2"/>
  <c r="G71" i="2"/>
  <c r="B30" i="2"/>
  <c r="A42" i="2"/>
  <c r="F9" i="2"/>
  <c r="A4" i="2"/>
  <c r="E84" i="2"/>
  <c r="G90" i="2"/>
  <c r="E80" i="2"/>
  <c r="F49" i="2"/>
  <c r="F64" i="2"/>
  <c r="F63" i="2"/>
  <c r="G21" i="2"/>
  <c r="A64" i="2"/>
  <c r="F76" i="2"/>
  <c r="G88" i="2"/>
  <c r="F65" i="2"/>
  <c r="B58" i="2"/>
  <c r="B21" i="2"/>
  <c r="A82" i="2"/>
  <c r="A73" i="2"/>
  <c r="A46" i="2"/>
  <c r="B17" i="2"/>
  <c r="B68" i="2"/>
  <c r="C86" i="2"/>
  <c r="B63" i="2"/>
  <c r="C14" i="2"/>
  <c r="B29" i="2"/>
  <c r="G59" i="2"/>
  <c r="F58" i="2"/>
  <c r="A24" i="2"/>
  <c r="A41" i="2"/>
  <c r="G62" i="2"/>
  <c r="A33" i="2"/>
  <c r="F20" i="2"/>
  <c r="B6" i="2"/>
  <c r="F8" i="2"/>
  <c r="B44" i="2"/>
  <c r="G29" i="2"/>
  <c r="A62" i="2"/>
  <c r="B19" i="2"/>
  <c r="G54" i="2"/>
  <c r="F84" i="2"/>
  <c r="G83" i="2"/>
  <c r="F4" i="2"/>
  <c r="F79" i="2"/>
  <c r="G91" i="2"/>
  <c r="C31" i="2"/>
  <c r="G93" i="2"/>
  <c r="A84" i="2"/>
  <c r="C25" i="2"/>
  <c r="A12" i="2"/>
  <c r="C75" i="2"/>
  <c r="F91" i="2"/>
  <c r="C18" i="2"/>
  <c r="F86" i="2"/>
  <c r="C53" i="2"/>
  <c r="B23" i="2"/>
  <c r="G89" i="2"/>
  <c r="F39" i="2"/>
  <c r="E91" i="2"/>
  <c r="E82" i="2"/>
  <c r="F19" i="2"/>
  <c r="F14" i="2"/>
  <c r="B41" i="2"/>
  <c r="C55" i="2"/>
  <c r="G16" i="2"/>
  <c r="G13" i="2"/>
  <c r="C38" i="2"/>
  <c r="F30" i="2"/>
  <c r="A93" i="2"/>
  <c r="A72" i="2"/>
  <c r="B54" i="2"/>
  <c r="F47" i="2"/>
  <c r="C94" i="2"/>
  <c r="B46" i="2"/>
  <c r="C11" i="2"/>
  <c r="A51" i="2"/>
  <c r="G58" i="2"/>
  <c r="F56" i="2"/>
  <c r="B93" i="2"/>
  <c r="C33" i="2"/>
  <c r="B75" i="2"/>
  <c r="C87" i="2"/>
  <c r="C68" i="2"/>
  <c r="A54" i="2"/>
  <c r="C39" i="2"/>
  <c r="C79" i="2"/>
  <c r="A68" i="2"/>
  <c r="B35" i="2"/>
  <c r="G27" i="2"/>
  <c r="A11" i="2"/>
  <c r="G15" i="2"/>
  <c r="C50" i="2"/>
  <c r="A36" i="2"/>
  <c r="G92" i="2"/>
  <c r="E79" i="2"/>
  <c r="B87" i="2"/>
  <c r="C12" i="2"/>
  <c r="G25" i="2"/>
  <c r="G72" i="2"/>
  <c r="A75" i="2"/>
  <c r="G68" i="2"/>
  <c r="C56" i="2"/>
  <c r="F66" i="2"/>
  <c r="F90" i="2"/>
  <c r="G81" i="2"/>
  <c r="A15" i="2"/>
  <c r="C90" i="2"/>
  <c r="C60" i="2"/>
  <c r="A28" i="2"/>
  <c r="G60" i="2"/>
  <c r="C48" i="2"/>
  <c r="B78" i="2"/>
  <c r="F11" i="2"/>
  <c r="A81" i="2"/>
  <c r="F89" i="2"/>
  <c r="C5" i="2"/>
  <c r="G36" i="2"/>
  <c r="C24" i="2"/>
  <c r="B25" i="2"/>
  <c r="E81" i="2"/>
  <c r="G42" i="2"/>
  <c r="B18" i="2"/>
  <c r="A35" i="2"/>
  <c r="C71" i="2"/>
  <c r="A14" i="2"/>
  <c r="B32" i="2"/>
  <c r="A29" i="2"/>
  <c r="F69" i="2"/>
  <c r="C28" i="2"/>
  <c r="G22" i="2"/>
  <c r="E73" i="2"/>
  <c r="B55" i="2"/>
  <c r="F38" i="2"/>
  <c r="B80" i="2"/>
  <c r="C26" i="2"/>
  <c r="E87" i="2"/>
  <c r="G41" i="2"/>
  <c r="F54" i="2"/>
  <c r="C62" i="2"/>
  <c r="E94" i="2"/>
  <c r="C58" i="2"/>
  <c r="F33" i="2"/>
  <c r="G86" i="2"/>
  <c r="F43" i="2"/>
  <c r="C19" i="2"/>
  <c r="G46" i="2"/>
  <c r="A39" i="2"/>
  <c r="A86" i="2"/>
  <c r="F28" i="2"/>
  <c r="C8" i="2"/>
  <c r="G65" i="2"/>
  <c r="B85" i="2"/>
  <c r="F87" i="2"/>
  <c r="C66" i="2"/>
  <c r="A34" i="2"/>
  <c r="F7" i="2"/>
  <c r="A79" i="2"/>
  <c r="B57" i="2"/>
  <c r="G18" i="2"/>
  <c r="B5" i="2"/>
  <c r="B26" i="2"/>
  <c r="F62" i="2"/>
  <c r="B50" i="2"/>
  <c r="B14" i="2"/>
  <c r="F16" i="2"/>
  <c r="G31" i="2"/>
  <c r="G4" i="2"/>
  <c r="F94" i="2"/>
  <c r="F71" i="2"/>
  <c r="G32" i="2"/>
  <c r="E92" i="2"/>
  <c r="G82" i="2"/>
  <c r="F12" i="2"/>
  <c r="G77" i="2"/>
  <c r="G44" i="2"/>
  <c r="B76" i="2"/>
  <c r="E83" i="2"/>
  <c r="G48" i="2"/>
  <c r="C80" i="2"/>
  <c r="C52" i="2"/>
  <c r="F25" i="2"/>
  <c r="A89" i="2"/>
  <c r="G69" i="2"/>
  <c r="B52" i="2"/>
  <c r="C59" i="2"/>
  <c r="B73" i="2"/>
  <c r="G64" i="2"/>
  <c r="A38" i="2"/>
  <c r="B88" i="2"/>
  <c r="G45" i="2"/>
  <c r="C85" i="2"/>
  <c r="E88" i="2"/>
  <c r="B59" i="2"/>
  <c r="B10" i="2"/>
  <c r="B8" i="2"/>
  <c r="F13" i="2"/>
  <c r="E72" i="2"/>
  <c r="E85" i="2"/>
  <c r="G24" i="2"/>
  <c r="B13" i="2"/>
  <c r="C82" i="2"/>
  <c r="B11" i="2"/>
  <c r="G39" i="2"/>
  <c r="A85" i="2"/>
  <c r="A37" i="2"/>
  <c r="B89" i="2"/>
  <c r="B42" i="2"/>
  <c r="B4" i="2"/>
  <c r="A17" i="2"/>
  <c r="G76" i="2"/>
  <c r="C10" i="2"/>
  <c r="C67" i="2"/>
  <c r="A19" i="2"/>
  <c r="G23" i="2"/>
  <c r="C83" i="2"/>
  <c r="C81" i="2"/>
  <c r="C49" i="2"/>
  <c r="A61" i="2"/>
  <c r="F17" i="2"/>
  <c r="C13" i="2"/>
  <c r="C36" i="2"/>
  <c r="G55" i="2"/>
  <c r="C43" i="2"/>
  <c r="F80" i="2"/>
  <c r="B53" i="2"/>
  <c r="C57" i="2"/>
  <c r="B34" i="2"/>
  <c r="A66" i="2"/>
  <c r="C54" i="2"/>
  <c r="F37" i="2"/>
  <c r="G63" i="2"/>
  <c r="B12" i="2"/>
  <c r="F15" i="2"/>
  <c r="A60" i="2"/>
  <c r="A87" i="2"/>
  <c r="B9" i="2"/>
  <c r="C65" i="2"/>
  <c r="A55" i="2"/>
  <c r="F77" i="2"/>
  <c r="A47" i="2"/>
  <c r="A57" i="2"/>
  <c r="G30" i="2"/>
  <c r="E78" i="2"/>
  <c r="C17" i="2"/>
  <c r="F73" i="2"/>
  <c r="C84" i="2"/>
  <c r="B79" i="2"/>
  <c r="G28" i="2"/>
  <c r="B47" i="2"/>
  <c r="G34" i="2"/>
  <c r="F52" i="2"/>
  <c r="C15" i="2"/>
  <c r="G6" i="2"/>
  <c r="G79" i="2"/>
  <c r="C76" i="2"/>
  <c r="B39" i="2"/>
  <c r="G26" i="2"/>
  <c r="F44" i="2"/>
  <c r="G67" i="2"/>
  <c r="G5" i="2"/>
  <c r="B69" i="2"/>
  <c r="E93" i="2"/>
  <c r="A80" i="2"/>
  <c r="G52" i="2"/>
  <c r="F74" i="2"/>
  <c r="B74" i="2"/>
  <c r="B48" i="2"/>
  <c r="A53" i="2"/>
  <c r="G85" i="2"/>
  <c r="F48" i="2"/>
  <c r="F83" i="2"/>
  <c r="A23" i="2"/>
  <c r="C88" i="2"/>
  <c r="C40" i="2"/>
  <c r="A63" i="2"/>
  <c r="A30" i="2"/>
  <c r="G7" i="2"/>
  <c r="F53" i="2"/>
  <c r="C7" i="2"/>
  <c r="B15" i="2"/>
  <c r="A7" i="2"/>
  <c r="C37" i="2"/>
  <c r="C30" i="2"/>
  <c r="G94" i="2"/>
  <c r="B83" i="2"/>
  <c r="C22" i="2"/>
  <c r="B37" i="2"/>
  <c r="A65" i="2"/>
  <c r="C29" i="2"/>
  <c r="A40" i="2"/>
  <c r="A83" i="2"/>
  <c r="F92" i="2"/>
  <c r="A56" i="2"/>
  <c r="G49" i="2"/>
  <c r="B91" i="2"/>
  <c r="A26" i="2"/>
  <c r="B38" i="2"/>
  <c r="G19" i="2"/>
  <c r="G33" i="2"/>
  <c r="G56" i="2"/>
  <c r="B70" i="2"/>
  <c r="A44" i="2"/>
  <c r="C64" i="2"/>
  <c r="B27" i="2"/>
  <c r="C73" i="2"/>
  <c r="G12" i="2"/>
  <c r="C32" i="2"/>
  <c r="C69" i="2"/>
  <c r="A10" i="2"/>
  <c r="B94" i="2"/>
  <c r="B86" i="2"/>
  <c r="E75" i="2"/>
  <c r="A94" i="2"/>
  <c r="F29" i="2"/>
  <c r="F60" i="2"/>
  <c r="B28" i="2"/>
  <c r="F59" i="2"/>
  <c r="C89" i="2"/>
  <c r="B66" i="2"/>
  <c r="B77" i="2"/>
  <c r="F21" i="2"/>
  <c r="F46" i="2"/>
  <c r="B20" i="2"/>
  <c r="B49" i="2"/>
  <c r="F40" i="2"/>
  <c r="F42" i="2"/>
  <c r="A74" i="2"/>
  <c r="C61" i="2"/>
  <c r="A59" i="2"/>
  <c r="C9" i="2"/>
  <c r="G35" i="2"/>
  <c r="F45" i="2"/>
  <c r="F27" i="2"/>
  <c r="A50" i="2"/>
  <c r="C63" i="2"/>
  <c r="C72" i="2"/>
  <c r="A43" i="2"/>
  <c r="F57" i="2"/>
  <c r="C6" i="2"/>
  <c r="E74" i="2"/>
  <c r="C34" i="2"/>
  <c r="C44" i="2"/>
  <c r="C27" i="2"/>
  <c r="A9" i="2"/>
  <c r="G61" i="2"/>
  <c r="F26" i="2"/>
  <c r="C93" i="2"/>
  <c r="B67" i="2"/>
  <c r="B16" i="2"/>
  <c r="B43" i="2"/>
  <c r="F61" i="2"/>
  <c r="B64" i="2"/>
  <c r="A45" i="2"/>
  <c r="F67" i="2"/>
  <c r="A16" i="2"/>
  <c r="B65" i="2"/>
  <c r="A25" i="2"/>
  <c r="C46" i="2"/>
  <c r="C21" i="2"/>
  <c r="G57" i="2"/>
  <c r="A78" i="2"/>
  <c r="A76" i="2"/>
  <c r="A52" i="2"/>
  <c r="A88" i="2"/>
  <c r="G51" i="2"/>
  <c r="E89" i="2"/>
  <c r="G75" i="2"/>
  <c r="G73" i="2"/>
  <c r="C4" i="2"/>
  <c r="B60" i="2"/>
  <c r="F75" i="2"/>
  <c r="G50" i="2"/>
  <c r="F82" i="2"/>
  <c r="B84" i="2"/>
  <c r="B61" i="2"/>
  <c r="G80" i="2"/>
  <c r="F55" i="2"/>
  <c r="F68" i="2"/>
  <c r="B36" i="2"/>
  <c r="A5" i="2"/>
  <c r="A49" i="2"/>
  <c r="F6" i="2"/>
  <c r="C70" i="2"/>
  <c r="F31" i="2"/>
  <c r="B40" i="2"/>
  <c r="E86" i="2"/>
  <c r="A92" i="2"/>
  <c r="G11" i="2"/>
  <c r="B56" i="2"/>
  <c r="A77" i="2"/>
  <c r="A8" i="2"/>
  <c r="G14" i="2"/>
  <c r="A58" i="2"/>
  <c r="F51" i="2"/>
  <c r="G38" i="2"/>
  <c r="F78" i="2"/>
  <c r="G40" i="2"/>
  <c r="C78" i="2"/>
  <c r="F81" i="2"/>
  <c r="E76" i="2"/>
  <c r="B45" i="2"/>
  <c r="G17" i="2"/>
  <c r="C45" i="2"/>
  <c r="F35" i="2"/>
  <c r="G10" i="2"/>
  <c r="B90" i="2"/>
  <c r="A71" i="2"/>
  <c r="E90" i="2"/>
  <c r="G37" i="2"/>
  <c r="B22" i="2"/>
  <c r="A70" i="2"/>
  <c r="A13" i="2"/>
  <c r="B62" i="2"/>
  <c r="G9" i="2"/>
  <c r="C77" i="2"/>
  <c r="C20" i="2"/>
  <c r="B7" i="2"/>
  <c r="F72" i="2"/>
  <c r="G70" i="2"/>
  <c r="A18" i="2"/>
  <c r="P8" i="1" l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U90" i="1"/>
  <c r="U84" i="1"/>
  <c r="U91" i="1"/>
  <c r="T73" i="1"/>
  <c r="U74" i="1"/>
  <c r="U79" i="1"/>
  <c r="U78" i="1"/>
  <c r="U76" i="1"/>
  <c r="W7" i="1"/>
  <c r="U75" i="1"/>
  <c r="U77" i="1"/>
  <c r="U81" i="1"/>
  <c r="U83" i="1"/>
  <c r="U82" i="1"/>
  <c r="U96" i="1"/>
  <c r="U80" i="1"/>
  <c r="E71" i="2"/>
  <c r="T72" i="1" l="1"/>
  <c r="U73" i="1"/>
  <c r="W8" i="1"/>
  <c r="E70" i="2"/>
  <c r="W9" i="1" l="1"/>
  <c r="T71" i="1"/>
  <c r="U72" i="1"/>
  <c r="E69" i="2"/>
  <c r="T70" i="1" l="1"/>
  <c r="U71" i="1"/>
  <c r="W10" i="1"/>
  <c r="E68" i="2"/>
  <c r="W11" i="1" l="1"/>
  <c r="T69" i="1"/>
  <c r="U70" i="1"/>
  <c r="E67" i="2"/>
  <c r="T68" i="1" l="1"/>
  <c r="U69" i="1"/>
  <c r="W12" i="1"/>
  <c r="E66" i="2"/>
  <c r="W13" i="1" l="1"/>
  <c r="T67" i="1"/>
  <c r="U68" i="1"/>
  <c r="E65" i="2"/>
  <c r="T66" i="1" l="1"/>
  <c r="U67" i="1"/>
  <c r="W14" i="1"/>
  <c r="E64" i="2"/>
  <c r="W15" i="1" l="1"/>
  <c r="T65" i="1"/>
  <c r="U66" i="1"/>
  <c r="E63" i="2"/>
  <c r="W16" i="1" l="1"/>
  <c r="T64" i="1"/>
  <c r="U65" i="1"/>
  <c r="E62" i="2"/>
  <c r="T63" i="1" l="1"/>
  <c r="U64" i="1"/>
  <c r="W17" i="1"/>
  <c r="E61" i="2"/>
  <c r="W18" i="1" l="1"/>
  <c r="T62" i="1"/>
  <c r="U63" i="1"/>
  <c r="E60" i="2"/>
  <c r="T61" i="1" l="1"/>
  <c r="U62" i="1"/>
  <c r="W19" i="1"/>
  <c r="E59" i="2"/>
  <c r="W20" i="1" l="1"/>
  <c r="T60" i="1"/>
  <c r="U61" i="1"/>
  <c r="E58" i="2"/>
  <c r="T59" i="1" l="1"/>
  <c r="U60" i="1"/>
  <c r="W21" i="1"/>
  <c r="E57" i="2"/>
  <c r="W22" i="1" l="1"/>
  <c r="T58" i="1"/>
  <c r="U59" i="1"/>
  <c r="E56" i="2"/>
  <c r="T57" i="1" l="1"/>
  <c r="U58" i="1"/>
  <c r="W23" i="1"/>
  <c r="E55" i="2"/>
  <c r="W24" i="1" l="1"/>
  <c r="T56" i="1"/>
  <c r="U57" i="1"/>
  <c r="E54" i="2"/>
  <c r="T55" i="1" l="1"/>
  <c r="U56" i="1"/>
  <c r="W25" i="1"/>
  <c r="E53" i="2"/>
  <c r="W26" i="1" l="1"/>
  <c r="T54" i="1"/>
  <c r="U55" i="1"/>
  <c r="E52" i="2"/>
  <c r="T53" i="1" l="1"/>
  <c r="U54" i="1"/>
  <c r="W27" i="1"/>
  <c r="E51" i="2"/>
  <c r="W28" i="1" l="1"/>
  <c r="T52" i="1"/>
  <c r="U53" i="1"/>
  <c r="E50" i="2"/>
  <c r="T51" i="1" l="1"/>
  <c r="U52" i="1"/>
  <c r="W29" i="1"/>
  <c r="E49" i="2"/>
  <c r="W30" i="1" l="1"/>
  <c r="T50" i="1"/>
  <c r="U51" i="1"/>
  <c r="E48" i="2"/>
  <c r="T49" i="1" l="1"/>
  <c r="U50" i="1"/>
  <c r="W31" i="1"/>
  <c r="E47" i="2"/>
  <c r="W32" i="1" l="1"/>
  <c r="T48" i="1"/>
  <c r="U49" i="1"/>
  <c r="E46" i="2"/>
  <c r="T47" i="1" l="1"/>
  <c r="U48" i="1"/>
  <c r="W33" i="1"/>
  <c r="E45" i="2"/>
  <c r="W34" i="1" l="1"/>
  <c r="T46" i="1"/>
  <c r="U47" i="1"/>
  <c r="E44" i="2"/>
  <c r="T45" i="1" l="1"/>
  <c r="U46" i="1"/>
  <c r="W35" i="1"/>
  <c r="E43" i="2"/>
  <c r="W36" i="1" l="1"/>
  <c r="T44" i="1"/>
  <c r="U45" i="1"/>
  <c r="E42" i="2"/>
  <c r="W37" i="1" l="1"/>
  <c r="T43" i="1"/>
  <c r="U44" i="1"/>
  <c r="E41" i="2"/>
  <c r="T42" i="1" l="1"/>
  <c r="U43" i="1"/>
  <c r="W38" i="1"/>
  <c r="E40" i="2"/>
  <c r="W39" i="1" l="1"/>
  <c r="T41" i="1"/>
  <c r="U42" i="1"/>
  <c r="E39" i="2"/>
  <c r="T40" i="1" l="1"/>
  <c r="U41" i="1"/>
  <c r="W40" i="1"/>
  <c r="E38" i="2"/>
  <c r="W41" i="1" l="1"/>
  <c r="Y40" i="1"/>
  <c r="T39" i="1"/>
  <c r="U40" i="1"/>
  <c r="I38" i="2"/>
  <c r="E37" i="2"/>
  <c r="T38" i="1" l="1"/>
  <c r="U39" i="1"/>
  <c r="Y39" i="1"/>
  <c r="Y41" i="1"/>
  <c r="W42" i="1"/>
  <c r="E36" i="2"/>
  <c r="I37" i="2"/>
  <c r="I39" i="2"/>
  <c r="W43" i="1" l="1"/>
  <c r="Y42" i="1"/>
  <c r="T37" i="1"/>
  <c r="U38" i="1"/>
  <c r="Y38" i="1"/>
  <c r="E35" i="2"/>
  <c r="I36" i="2"/>
  <c r="I40" i="2"/>
  <c r="T36" i="1" l="1"/>
  <c r="U37" i="1"/>
  <c r="Y37" i="1"/>
  <c r="Y43" i="1"/>
  <c r="W44" i="1"/>
  <c r="I41" i="2"/>
  <c r="E34" i="2"/>
  <c r="I35" i="2"/>
  <c r="W45" i="1" l="1"/>
  <c r="Y44" i="1"/>
  <c r="T35" i="1"/>
  <c r="U36" i="1"/>
  <c r="Y36" i="1"/>
  <c r="E33" i="2"/>
  <c r="I34" i="2"/>
  <c r="I42" i="2"/>
  <c r="T34" i="1" l="1"/>
  <c r="U35" i="1"/>
  <c r="Y35" i="1"/>
  <c r="W46" i="1"/>
  <c r="Y45" i="1"/>
  <c r="E32" i="2"/>
  <c r="I43" i="2"/>
  <c r="I33" i="2"/>
  <c r="W47" i="1" l="1"/>
  <c r="Y46" i="1"/>
  <c r="T33" i="1"/>
  <c r="U34" i="1"/>
  <c r="Y34" i="1"/>
  <c r="E31" i="2"/>
  <c r="I32" i="2"/>
  <c r="I44" i="2"/>
  <c r="T32" i="1" l="1"/>
  <c r="U33" i="1"/>
  <c r="Y33" i="1"/>
  <c r="Y47" i="1"/>
  <c r="W48" i="1"/>
  <c r="I31" i="2"/>
  <c r="E30" i="2"/>
  <c r="I45" i="2"/>
  <c r="W49" i="1" l="1"/>
  <c r="Y48" i="1"/>
  <c r="T31" i="1"/>
  <c r="U32" i="1"/>
  <c r="Y32" i="1"/>
  <c r="I46" i="2"/>
  <c r="I30" i="2"/>
  <c r="E29" i="2"/>
  <c r="T30" i="1" l="1"/>
  <c r="U31" i="1"/>
  <c r="Y31" i="1"/>
  <c r="Y49" i="1"/>
  <c r="W50" i="1"/>
  <c r="I47" i="2"/>
  <c r="E28" i="2"/>
  <c r="I29" i="2"/>
  <c r="W51" i="1" l="1"/>
  <c r="Y50" i="1"/>
  <c r="T29" i="1"/>
  <c r="U30" i="1"/>
  <c r="Y30" i="1"/>
  <c r="E27" i="2"/>
  <c r="I28" i="2"/>
  <c r="I48" i="2"/>
  <c r="U29" i="1" l="1"/>
  <c r="T28" i="1"/>
  <c r="Y29" i="1"/>
  <c r="Y51" i="1"/>
  <c r="W52" i="1"/>
  <c r="I27" i="2"/>
  <c r="I49" i="2"/>
  <c r="E26" i="2"/>
  <c r="W53" i="1" l="1"/>
  <c r="Y52" i="1"/>
  <c r="T27" i="1"/>
  <c r="U28" i="1"/>
  <c r="Y28" i="1"/>
  <c r="I50" i="2"/>
  <c r="E25" i="2"/>
  <c r="I26" i="2"/>
  <c r="T26" i="1" l="1"/>
  <c r="U27" i="1"/>
  <c r="Y27" i="1"/>
  <c r="Y53" i="1"/>
  <c r="W54" i="1"/>
  <c r="I25" i="2"/>
  <c r="I51" i="2"/>
  <c r="E24" i="2"/>
  <c r="W55" i="1" l="1"/>
  <c r="Y54" i="1"/>
  <c r="U26" i="1"/>
  <c r="Y26" i="1"/>
  <c r="E23" i="2"/>
  <c r="I52" i="2"/>
  <c r="I24" i="2"/>
  <c r="U25" i="1" l="1"/>
  <c r="Y25" i="1"/>
  <c r="Y55" i="1"/>
  <c r="W56" i="1"/>
  <c r="I23" i="2"/>
  <c r="I53" i="2"/>
  <c r="E22" i="2"/>
  <c r="W57" i="1" l="1"/>
  <c r="Y56" i="1"/>
  <c r="U24" i="1"/>
  <c r="Y24" i="1"/>
  <c r="I54" i="2"/>
  <c r="E21" i="2"/>
  <c r="I22" i="2"/>
  <c r="U23" i="1" l="1"/>
  <c r="Y23" i="1"/>
  <c r="Y57" i="1"/>
  <c r="W58" i="1"/>
  <c r="I55" i="2"/>
  <c r="I21" i="2"/>
  <c r="E20" i="2"/>
  <c r="W59" i="1" l="1"/>
  <c r="Y58" i="1"/>
  <c r="U22" i="1"/>
  <c r="Y22" i="1"/>
  <c r="E19" i="2"/>
  <c r="I20" i="2"/>
  <c r="I56" i="2"/>
  <c r="U21" i="1" l="1"/>
  <c r="Y21" i="1"/>
  <c r="Y59" i="1"/>
  <c r="W60" i="1"/>
  <c r="E18" i="2"/>
  <c r="I19" i="2"/>
  <c r="I57" i="2"/>
  <c r="U20" i="1" l="1"/>
  <c r="Y20" i="1"/>
  <c r="W61" i="1"/>
  <c r="Y60" i="1"/>
  <c r="I58" i="2"/>
  <c r="E17" i="2"/>
  <c r="I18" i="2"/>
  <c r="W62" i="1" l="1"/>
  <c r="Y61" i="1"/>
  <c r="U19" i="1"/>
  <c r="Y19" i="1"/>
  <c r="E16" i="2"/>
  <c r="I17" i="2"/>
  <c r="I59" i="2"/>
  <c r="U18" i="1" l="1"/>
  <c r="Y18" i="1"/>
  <c r="W63" i="1"/>
  <c r="Y62" i="1"/>
  <c r="I60" i="2"/>
  <c r="E15" i="2"/>
  <c r="I16" i="2"/>
  <c r="Y63" i="1" l="1"/>
  <c r="W64" i="1"/>
  <c r="U17" i="1"/>
  <c r="Y17" i="1"/>
  <c r="I15" i="2"/>
  <c r="I61" i="2"/>
  <c r="E14" i="2"/>
  <c r="W65" i="1" l="1"/>
  <c r="Y64" i="1"/>
  <c r="U16" i="1"/>
  <c r="Y16" i="1"/>
  <c r="I62" i="2"/>
  <c r="E13" i="2"/>
  <c r="I14" i="2"/>
  <c r="U15" i="1" l="1"/>
  <c r="Y15" i="1"/>
  <c r="W66" i="1"/>
  <c r="Y65" i="1"/>
  <c r="I63" i="2"/>
  <c r="E12" i="2"/>
  <c r="I13" i="2"/>
  <c r="Y66" i="1" l="1"/>
  <c r="W67" i="1"/>
  <c r="U14" i="1"/>
  <c r="Y14" i="1"/>
  <c r="I12" i="2"/>
  <c r="I64" i="2"/>
  <c r="E11" i="2"/>
  <c r="Y67" i="1" l="1"/>
  <c r="W68" i="1"/>
  <c r="U13" i="1"/>
  <c r="Y13" i="1"/>
  <c r="I11" i="2"/>
  <c r="I65" i="2"/>
  <c r="E10" i="2"/>
  <c r="U12" i="1" l="1"/>
  <c r="Y12" i="1"/>
  <c r="W69" i="1"/>
  <c r="Y68" i="1"/>
  <c r="I66" i="2"/>
  <c r="E9" i="2"/>
  <c r="I10" i="2"/>
  <c r="W70" i="1" l="1"/>
  <c r="Y69" i="1"/>
  <c r="U11" i="1"/>
  <c r="Y11" i="1"/>
  <c r="E8" i="2"/>
  <c r="I67" i="2"/>
  <c r="I9" i="2"/>
  <c r="U10" i="1" l="1"/>
  <c r="Y10" i="1"/>
  <c r="W71" i="1"/>
  <c r="Y70" i="1"/>
  <c r="I68" i="2"/>
  <c r="E7" i="2"/>
  <c r="I8" i="2"/>
  <c r="Y71" i="1" l="1"/>
  <c r="W72" i="1"/>
  <c r="U9" i="1"/>
  <c r="Y9" i="1"/>
  <c r="I7" i="2"/>
  <c r="I69" i="2"/>
  <c r="E6" i="2"/>
  <c r="Y72" i="1" l="1"/>
  <c r="W73" i="1"/>
  <c r="U8" i="1"/>
  <c r="Y8" i="1"/>
  <c r="I6" i="2"/>
  <c r="E5" i="2"/>
  <c r="I70" i="2"/>
  <c r="U7" i="1" l="1"/>
  <c r="Y7" i="1"/>
  <c r="W74" i="1"/>
  <c r="Y73" i="1"/>
  <c r="E4" i="2"/>
  <c r="I5" i="2"/>
  <c r="D4" i="2"/>
  <c r="I71" i="2"/>
  <c r="Y74" i="1" l="1"/>
  <c r="W75" i="1"/>
  <c r="Y6" i="1"/>
  <c r="U6" i="1"/>
  <c r="V6" i="1" s="1"/>
  <c r="I72" i="2"/>
  <c r="I4" i="2"/>
  <c r="D5" i="2"/>
  <c r="Y75" i="1" l="1"/>
  <c r="W76" i="1"/>
  <c r="Z6" i="1"/>
  <c r="V7" i="1"/>
  <c r="I73" i="2"/>
  <c r="D6" i="2"/>
  <c r="V8" i="1" l="1"/>
  <c r="Z7" i="1"/>
  <c r="W77" i="1"/>
  <c r="Y76" i="1"/>
  <c r="I74" i="2"/>
  <c r="D7" i="2"/>
  <c r="W78" i="1" l="1"/>
  <c r="Y77" i="1"/>
  <c r="V9" i="1"/>
  <c r="Z8" i="1"/>
  <c r="D8" i="2"/>
  <c r="I75" i="2"/>
  <c r="Z9" i="1" l="1"/>
  <c r="V10" i="1"/>
  <c r="W79" i="1"/>
  <c r="Y78" i="1"/>
  <c r="I76" i="2"/>
  <c r="D9" i="2"/>
  <c r="Z10" i="1" l="1"/>
  <c r="V11" i="1"/>
  <c r="Y79" i="1"/>
  <c r="W80" i="1"/>
  <c r="D10" i="2"/>
  <c r="I77" i="2"/>
  <c r="Y80" i="1" l="1"/>
  <c r="W81" i="1"/>
  <c r="V12" i="1"/>
  <c r="Z11" i="1"/>
  <c r="D11" i="2"/>
  <c r="I78" i="2"/>
  <c r="W82" i="1" l="1"/>
  <c r="Y81" i="1"/>
  <c r="V13" i="1"/>
  <c r="Z12" i="1"/>
  <c r="D12" i="2"/>
  <c r="I79" i="2"/>
  <c r="W83" i="1" l="1"/>
  <c r="Y82" i="1"/>
  <c r="V14" i="1"/>
  <c r="Z13" i="1"/>
  <c r="D13" i="2"/>
  <c r="I80" i="2"/>
  <c r="Y83" i="1" l="1"/>
  <c r="W84" i="1"/>
  <c r="Z14" i="1"/>
  <c r="V15" i="1"/>
  <c r="D14" i="2"/>
  <c r="I81" i="2"/>
  <c r="V16" i="1" l="1"/>
  <c r="Z15" i="1"/>
  <c r="W85" i="1"/>
  <c r="Y84" i="1"/>
  <c r="D15" i="2"/>
  <c r="I82" i="2"/>
  <c r="V17" i="1" l="1"/>
  <c r="Z16" i="1"/>
  <c r="W86" i="1"/>
  <c r="Y85" i="1"/>
  <c r="I83" i="2"/>
  <c r="D16" i="2"/>
  <c r="Z17" i="1" l="1"/>
  <c r="V18" i="1"/>
  <c r="W87" i="1"/>
  <c r="Y86" i="1"/>
  <c r="I84" i="2"/>
  <c r="D17" i="2"/>
  <c r="Z18" i="1" l="1"/>
  <c r="V19" i="1"/>
  <c r="W88" i="1"/>
  <c r="Y87" i="1"/>
  <c r="I85" i="2"/>
  <c r="D18" i="2"/>
  <c r="V20" i="1" l="1"/>
  <c r="Z19" i="1"/>
  <c r="W89" i="1"/>
  <c r="Y88" i="1"/>
  <c r="D19" i="2"/>
  <c r="I86" i="2"/>
  <c r="V21" i="1" l="1"/>
  <c r="Z20" i="1"/>
  <c r="Y89" i="1"/>
  <c r="W90" i="1"/>
  <c r="I87" i="2"/>
  <c r="D20" i="2"/>
  <c r="W91" i="1" l="1"/>
  <c r="Y90" i="1"/>
  <c r="V22" i="1"/>
  <c r="Z21" i="1"/>
  <c r="I88" i="2"/>
  <c r="D21" i="2"/>
  <c r="W92" i="1" l="1"/>
  <c r="Y91" i="1"/>
  <c r="Z22" i="1"/>
  <c r="V23" i="1"/>
  <c r="I89" i="2"/>
  <c r="D22" i="2"/>
  <c r="V24" i="1" l="1"/>
  <c r="Z23" i="1"/>
  <c r="W93" i="1"/>
  <c r="Y92" i="1"/>
  <c r="I90" i="2"/>
  <c r="D23" i="2"/>
  <c r="V25" i="1" l="1"/>
  <c r="Z24" i="1"/>
  <c r="Y93" i="1"/>
  <c r="W94" i="1"/>
  <c r="D24" i="2"/>
  <c r="I91" i="2"/>
  <c r="Z25" i="1" l="1"/>
  <c r="V26" i="1"/>
  <c r="Y94" i="1"/>
  <c r="W95" i="1"/>
  <c r="D25" i="2"/>
  <c r="I92" i="2"/>
  <c r="Z26" i="1" l="1"/>
  <c r="V27" i="1"/>
  <c r="Y95" i="1"/>
  <c r="W96" i="1"/>
  <c r="Y96" i="1" s="1"/>
  <c r="D26" i="2"/>
  <c r="I94" i="2"/>
  <c r="I93" i="2"/>
  <c r="H4" i="2" l="1"/>
  <c r="V28" i="1"/>
  <c r="Z27" i="1"/>
  <c r="D27" i="2"/>
  <c r="H5" i="2" l="1"/>
  <c r="V29" i="1"/>
  <c r="Z28" i="1"/>
  <c r="D28" i="2"/>
  <c r="H6" i="2" l="1"/>
  <c r="V30" i="1"/>
  <c r="Z29" i="1"/>
  <c r="D29" i="2"/>
  <c r="H7" i="2" l="1"/>
  <c r="H8" i="2"/>
  <c r="H9" i="2"/>
  <c r="H10" i="2"/>
  <c r="H11" i="2"/>
  <c r="Z30" i="1"/>
  <c r="V31" i="1"/>
  <c r="D30" i="2"/>
  <c r="H12" i="2" l="1"/>
  <c r="V32" i="1"/>
  <c r="Z31" i="1"/>
  <c r="D31" i="2"/>
  <c r="H13" i="2" l="1"/>
  <c r="V33" i="1"/>
  <c r="Z32" i="1"/>
  <c r="D32" i="2"/>
  <c r="H14" i="2" l="1"/>
  <c r="V34" i="1"/>
  <c r="Z33" i="1"/>
  <c r="D33" i="2"/>
  <c r="H15" i="2" l="1"/>
  <c r="Z34" i="1"/>
  <c r="V35" i="1"/>
  <c r="D34" i="2"/>
  <c r="H16" i="2" l="1"/>
  <c r="V36" i="1"/>
  <c r="Z35" i="1"/>
  <c r="D35" i="2"/>
  <c r="H17" i="2" l="1"/>
  <c r="V37" i="1"/>
  <c r="Z36" i="1"/>
  <c r="D36" i="2"/>
  <c r="H18" i="2" l="1"/>
  <c r="V38" i="1"/>
  <c r="Z37" i="1"/>
  <c r="D37" i="2"/>
  <c r="H19" i="2" l="1"/>
  <c r="Z38" i="1"/>
  <c r="V39" i="1"/>
  <c r="D38" i="2"/>
  <c r="H20" i="2" l="1"/>
  <c r="V40" i="1"/>
  <c r="Z39" i="1"/>
  <c r="D39" i="2"/>
  <c r="H21" i="2" l="1"/>
  <c r="V41" i="1"/>
  <c r="Z40" i="1"/>
  <c r="D40" i="2"/>
  <c r="H22" i="2" l="1"/>
  <c r="V42" i="1"/>
  <c r="Z41" i="1"/>
  <c r="D41" i="2"/>
  <c r="H23" i="2" l="1"/>
  <c r="Z42" i="1"/>
  <c r="V43" i="1"/>
  <c r="D42" i="2"/>
  <c r="H24" i="2" l="1"/>
  <c r="V44" i="1"/>
  <c r="Z43" i="1"/>
  <c r="D43" i="2"/>
  <c r="H25" i="2" l="1"/>
  <c r="V45" i="1"/>
  <c r="Z44" i="1"/>
  <c r="D44" i="2"/>
  <c r="H26" i="2" l="1"/>
  <c r="V46" i="1"/>
  <c r="Z45" i="1"/>
  <c r="D45" i="2"/>
  <c r="H27" i="2" l="1"/>
  <c r="Z46" i="1"/>
  <c r="V47" i="1"/>
  <c r="D46" i="2"/>
  <c r="H28" i="2" l="1"/>
  <c r="V48" i="1"/>
  <c r="Z47" i="1"/>
  <c r="D47" i="2"/>
  <c r="H29" i="2" l="1"/>
  <c r="V49" i="1"/>
  <c r="Z48" i="1"/>
  <c r="D48" i="2"/>
  <c r="H30" i="2" l="1"/>
  <c r="V50" i="1"/>
  <c r="Z49" i="1"/>
  <c r="D49" i="2"/>
  <c r="H31" i="2" l="1"/>
  <c r="Z50" i="1"/>
  <c r="V51" i="1"/>
  <c r="D50" i="2"/>
  <c r="H32" i="2" l="1"/>
  <c r="V52" i="1"/>
  <c r="Z51" i="1"/>
  <c r="D51" i="2"/>
  <c r="H33" i="2" l="1"/>
  <c r="Z52" i="1"/>
  <c r="V53" i="1"/>
  <c r="D52" i="2"/>
  <c r="H34" i="2" l="1"/>
  <c r="V54" i="1"/>
  <c r="Z53" i="1"/>
  <c r="D53" i="2"/>
  <c r="H35" i="2" l="1"/>
  <c r="Z54" i="1"/>
  <c r="V55" i="1"/>
  <c r="D54" i="2"/>
  <c r="H36" i="2" l="1"/>
  <c r="V56" i="1"/>
  <c r="Z55" i="1"/>
  <c r="D55" i="2"/>
  <c r="H37" i="2" l="1"/>
  <c r="Z56" i="1"/>
  <c r="V57" i="1"/>
  <c r="D56" i="2"/>
  <c r="H38" i="2" l="1"/>
  <c r="V58" i="1"/>
  <c r="Z57" i="1"/>
  <c r="D57" i="2"/>
  <c r="H39" i="2" l="1"/>
  <c r="Z58" i="1"/>
  <c r="V59" i="1"/>
  <c r="D58" i="2"/>
  <c r="H40" i="2" l="1"/>
  <c r="V60" i="1"/>
  <c r="Z59" i="1"/>
  <c r="D59" i="2"/>
  <c r="H41" i="2" l="1"/>
  <c r="Z60" i="1"/>
  <c r="V61" i="1"/>
  <c r="D60" i="2"/>
  <c r="H42" i="2" l="1"/>
  <c r="V62" i="1"/>
  <c r="Z61" i="1"/>
  <c r="D61" i="2"/>
  <c r="H43" i="2" l="1"/>
  <c r="Z62" i="1"/>
  <c r="V63" i="1"/>
  <c r="D62" i="2"/>
  <c r="H44" i="2" l="1"/>
  <c r="Z63" i="1"/>
  <c r="V64" i="1"/>
  <c r="D63" i="2"/>
  <c r="H45" i="2" l="1"/>
  <c r="Z64" i="1"/>
  <c r="V65" i="1"/>
  <c r="D64" i="2"/>
  <c r="H46" i="2" l="1"/>
  <c r="V66" i="1"/>
  <c r="Z65" i="1"/>
  <c r="D65" i="2"/>
  <c r="H47" i="2" l="1"/>
  <c r="V67" i="1"/>
  <c r="Z66" i="1"/>
  <c r="D66" i="2"/>
  <c r="H48" i="2" l="1"/>
  <c r="Z67" i="1"/>
  <c r="V68" i="1"/>
  <c r="D67" i="2"/>
  <c r="H49" i="2" l="1"/>
  <c r="Z68" i="1"/>
  <c r="V69" i="1"/>
  <c r="D68" i="2"/>
  <c r="H50" i="2" l="1"/>
  <c r="V70" i="1"/>
  <c r="Z69" i="1"/>
  <c r="D69" i="2"/>
  <c r="H51" i="2" l="1"/>
  <c r="V71" i="1"/>
  <c r="Z70" i="1"/>
  <c r="D70" i="2"/>
  <c r="H52" i="2" l="1"/>
  <c r="Z71" i="1"/>
  <c r="V72" i="1"/>
  <c r="D71" i="2"/>
  <c r="H53" i="2" l="1"/>
  <c r="Z72" i="1"/>
  <c r="V73" i="1"/>
  <c r="D72" i="2"/>
  <c r="H54" i="2" l="1"/>
  <c r="V74" i="1"/>
  <c r="Z73" i="1"/>
  <c r="D73" i="2"/>
  <c r="H55" i="2" l="1"/>
  <c r="V75" i="1"/>
  <c r="Z74" i="1"/>
  <c r="D74" i="2"/>
  <c r="H56" i="2" l="1"/>
  <c r="Z75" i="1"/>
  <c r="V76" i="1"/>
  <c r="D75" i="2"/>
  <c r="H57" i="2" l="1"/>
  <c r="Z76" i="1"/>
  <c r="V77" i="1"/>
  <c r="D76" i="2"/>
  <c r="H58" i="2" l="1"/>
  <c r="V78" i="1"/>
  <c r="Z77" i="1"/>
  <c r="D77" i="2"/>
  <c r="H59" i="2" l="1"/>
  <c r="V79" i="1"/>
  <c r="Z78" i="1"/>
  <c r="D78" i="2"/>
  <c r="H60" i="2" l="1"/>
  <c r="V80" i="1"/>
  <c r="Z79" i="1"/>
  <c r="D79" i="2"/>
  <c r="H61" i="2" l="1"/>
  <c r="Z80" i="1"/>
  <c r="V81" i="1"/>
  <c r="D80" i="2"/>
  <c r="H62" i="2" l="1"/>
  <c r="V82" i="1"/>
  <c r="Z81" i="1"/>
  <c r="D81" i="2"/>
  <c r="H63" i="2" l="1"/>
  <c r="V83" i="1"/>
  <c r="Z82" i="1"/>
  <c r="D82" i="2"/>
  <c r="H64" i="2" l="1"/>
  <c r="V84" i="1"/>
  <c r="Z83" i="1"/>
  <c r="D83" i="2"/>
  <c r="H65" i="2" l="1"/>
  <c r="Z84" i="1"/>
  <c r="V85" i="1"/>
  <c r="D84" i="2"/>
  <c r="H66" i="2" l="1"/>
  <c r="V86" i="1"/>
  <c r="Z85" i="1"/>
  <c r="D85" i="2"/>
  <c r="H67" i="2" l="1"/>
  <c r="Z86" i="1"/>
  <c r="V87" i="1"/>
  <c r="D86" i="2"/>
  <c r="H68" i="2" l="1"/>
  <c r="V88" i="1"/>
  <c r="Z87" i="1"/>
  <c r="D87" i="2"/>
  <c r="H69" i="2" l="1"/>
  <c r="V89" i="1"/>
  <c r="Z88" i="1"/>
  <c r="D88" i="2"/>
  <c r="H70" i="2" l="1"/>
  <c r="V90" i="1"/>
  <c r="Z89" i="1"/>
  <c r="D89" i="2"/>
  <c r="H71" i="2" l="1"/>
  <c r="V91" i="1"/>
  <c r="Z90" i="1"/>
  <c r="D90" i="2"/>
  <c r="H72" i="2" l="1"/>
  <c r="Z91" i="1"/>
  <c r="V92" i="1"/>
  <c r="D91" i="2"/>
  <c r="H73" i="2" l="1"/>
  <c r="V93" i="1"/>
  <c r="Z92" i="1"/>
  <c r="D92" i="2"/>
  <c r="H74" i="2" l="1"/>
  <c r="V94" i="1"/>
  <c r="Z93" i="1"/>
  <c r="D93" i="2"/>
  <c r="H75" i="2" l="1"/>
  <c r="V95" i="1"/>
  <c r="Z94" i="1"/>
  <c r="D94" i="2"/>
  <c r="H94" i="2" l="1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93" i="2"/>
  <c r="H91" i="2"/>
  <c r="H90" i="2"/>
  <c r="H89" i="2"/>
  <c r="H92" i="2"/>
  <c r="V96" i="1"/>
  <c r="Z96" i="1" s="1"/>
  <c r="Z9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Waldstreicher, Henry J</author>
  </authors>
  <commentList>
    <comment ref="G47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Waldstreicher, Henry J:</t>
        </r>
        <r>
          <rPr>
            <sz val="9"/>
            <color indexed="81"/>
            <rFont val="Tahoma"/>
            <charset val="1"/>
          </rPr>
          <t xml:space="preserve">
not completely sure based on scan</t>
        </r>
      </text>
    </comment>
    <comment ref="G57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Waldstreicher, Henry J:</t>
        </r>
        <r>
          <rPr>
            <sz val="9"/>
            <color indexed="81"/>
            <rFont val="Tahoma"/>
            <charset val="1"/>
          </rPr>
          <t xml:space="preserve">
Unsure from scan, either 31 or 51</t>
        </r>
      </text>
    </comment>
  </commentList>
</comments>
</file>

<file path=xl/sharedStrings.xml><?xml version="1.0" encoding="utf-8"?>
<sst xmlns="http://schemas.openxmlformats.org/spreadsheetml/2006/main" count="68" uniqueCount="54">
  <si>
    <t>Start Date:</t>
  </si>
  <si>
    <t>UT-GOM2-1-H005-4FB-4</t>
  </si>
  <si>
    <t xml:space="preserve">   Sample ID/Chamber</t>
  </si>
  <si>
    <t>Copy name of degassing data sheet and paste here</t>
  </si>
  <si>
    <t>Stage</t>
  </si>
  <si>
    <t>Start Pressure
(MPa)</t>
  </si>
  <si>
    <t>End Pressure
(MPa)</t>
  </si>
  <si>
    <t>Cumulative Volume Gas Expelled (liters @ STP)</t>
  </si>
  <si>
    <t xml:space="preserve"> </t>
  </si>
  <si>
    <r>
      <t>Percent Methane (%</t>
    </r>
    <r>
      <rPr>
        <b/>
        <sz val="10"/>
        <rFont val="Arial"/>
      </rPr>
      <t>)</t>
    </r>
  </si>
  <si>
    <t>Gas Sample</t>
  </si>
  <si>
    <t>Cumulative Volume Liquid Expelled
(liters)</t>
  </si>
  <si>
    <t>Degassing Progress (%)</t>
  </si>
  <si>
    <r>
      <t>Estimated    Methane</t>
    </r>
    <r>
      <rPr>
        <b/>
        <sz val="10"/>
        <rFont val="Arial"/>
      </rPr>
      <t xml:space="preserve">        in System         (liters @ STP)</t>
    </r>
  </si>
  <si>
    <t>Ambient Pressure (mbar):</t>
  </si>
  <si>
    <t xml:space="preserve">   Manifold </t>
  </si>
  <si>
    <t>UT</t>
  </si>
  <si>
    <t>incremental expelled gas</t>
  </si>
  <si>
    <t>Date</t>
  </si>
  <si>
    <t>Time</t>
  </si>
  <si>
    <t>Manifold</t>
  </si>
  <si>
    <t>Bubble chamber</t>
  </si>
  <si>
    <t>Gas chamber</t>
  </si>
  <si>
    <t>Gas sample (syringe #)</t>
  </si>
  <si>
    <t>Other Samples / Comments</t>
  </si>
  <si>
    <t>time</t>
  </si>
  <si>
    <t>bubble</t>
  </si>
  <si>
    <t>gas chamber</t>
  </si>
  <si>
    <t>methane %</t>
  </si>
  <si>
    <t>expelled methane</t>
  </si>
  <si>
    <t>methane remaining in chamber</t>
  </si>
  <si>
    <t>total methane</t>
  </si>
  <si>
    <t>for plot</t>
  </si>
  <si>
    <t>Start P
(bar)</t>
  </si>
  <si>
    <t>End P
(bar)</t>
  </si>
  <si>
    <t>Gas volume (ml)</t>
  </si>
  <si>
    <t>Liquid volume
(ml)</t>
  </si>
  <si>
    <t>Liquid Vol
(ml)</t>
  </si>
  <si>
    <t>Temp
(C)</t>
  </si>
  <si>
    <t>Incremental Time
(min)</t>
  </si>
  <si>
    <t>Total Time
(hrs)</t>
  </si>
  <si>
    <t>Incremental Bubble Volume Gas
(ml @STP)</t>
  </si>
  <si>
    <t>Incremental Chamber Volume Gas
(ml @STP)</t>
  </si>
  <si>
    <t>CH4 %</t>
  </si>
  <si>
    <t xml:space="preserve"> Total incremental vol CH4
expelled
(ml @STP)</t>
  </si>
  <si>
    <t>Cumulative  vol CH4
expelled
(L @STP)</t>
  </si>
  <si>
    <t>Cumulative vol liquid expelled
(L)</t>
  </si>
  <si>
    <t>System compliance (26 or 90 ml) (L)</t>
  </si>
  <si>
    <t>CH4 gas in system from expelled liquid
(L @STP)</t>
  </si>
  <si>
    <t>Total CH4 in system
(L @STP)</t>
  </si>
  <si>
    <t>End P
(MPa)</t>
  </si>
  <si>
    <t>UT-GOM2-1-H005-5FB-2-4-18cm</t>
  </si>
  <si>
    <t>ZR</t>
  </si>
  <si>
    <t>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</si>
</sst>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"/>
    <numFmt numFmtId="165" formatCode="0.0"/>
    <numFmt numFmtId="166" formatCode="0.0000"/>
  </numFmts>
  <fonts count="19" x14ac:knownFonts="1">
    <font>
      <sz val="10"/>
      <color rgb="FF000000"/>
      <name val="Verdana"/>
    </font>
    <font>
      <b/>
      <sz val="14"/>
      <name val="Verdana"/>
    </font>
    <font>
      <b/>
      <sz val="16"/>
      <name val="Arial"/>
    </font>
    <font>
      <sz val="10"/>
      <name val="Verdana"/>
    </font>
    <font>
      <sz val="10"/>
      <name val="Arial"/>
    </font>
    <font>
      <sz val="14"/>
      <name val="Verdana"/>
    </font>
    <font>
      <sz val="12"/>
      <color rgb="FFFF0000"/>
      <name val="Arial"/>
    </font>
    <font>
      <b/>
      <sz val="14"/>
      <name val="Arial"/>
    </font>
    <font>
      <b/>
      <sz val="10"/>
      <name val="Arial"/>
    </font>
    <font>
      <b/>
      <sz val="10"/>
      <name val="Verdana"/>
    </font>
    <font>
      <sz val="10"/>
      <name val="Verdana"/>
    </font>
    <font>
      <sz val="14"/>
      <color rgb="FF974806"/>
      <name val="Verdana"/>
    </font>
    <font>
      <b/>
      <sz val="12"/>
      <name val="Verdana"/>
    </font>
    <font>
      <sz val="12"/>
      <name val="Verdana"/>
    </font>
    <font>
      <sz val="12"/>
      <color rgb="FF7F7F7F"/>
      <name val="Verdana"/>
    </font>
    <font>
      <b/>
      <sz val="12"/>
      <color rgb="FF974806"/>
      <name val="Verdana"/>
    </font>
    <font>
      <sz val="12"/>
      <color rgb="FF974806"/>
      <name val="Verdana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DE2CA"/>
        <bgColor rgb="FFFDE2CA"/>
      </patternFill>
    </fill>
    <fill>
      <patternFill patternType="solid">
        <fgColor rgb="FF494429"/>
        <bgColor rgb="FF494429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</fills>
  <borders count="5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4" fillId="0" borderId="0" xfId="0" applyFont="1"/>
    <xf numFmtId="2" fontId="6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8" fillId="3" borderId="7" xfId="0" applyFont="1" applyFill="1" applyBorder="1" applyAlignment="1">
      <alignment horizontal="center" vertical="center" wrapText="1"/>
    </xf>
    <xf numFmtId="164" fontId="8" fillId="3" borderId="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1" fontId="9" fillId="0" borderId="0" xfId="0" applyNumberFormat="1" applyFont="1" applyAlignment="1">
      <alignment horizontal="center" wrapText="1"/>
    </xf>
    <xf numFmtId="164" fontId="8" fillId="3" borderId="8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164" fontId="9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4" fillId="0" borderId="11" xfId="0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0" fontId="11" fillId="0" borderId="16" xfId="0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9" fontId="4" fillId="0" borderId="1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2" borderId="28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wrapText="1"/>
    </xf>
    <xf numFmtId="164" fontId="9" fillId="0" borderId="13" xfId="0" applyNumberFormat="1" applyFont="1" applyBorder="1" applyAlignment="1">
      <alignment horizontal="center" wrapText="1"/>
    </xf>
    <xf numFmtId="1" fontId="9" fillId="0" borderId="45" xfId="0" applyNumberFormat="1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1" fontId="9" fillId="0" borderId="16" xfId="0" applyNumberFormat="1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164" fontId="9" fillId="0" borderId="45" xfId="0" applyNumberFormat="1" applyFont="1" applyBorder="1" applyAlignment="1">
      <alignment horizontal="center" wrapText="1"/>
    </xf>
    <xf numFmtId="164" fontId="9" fillId="0" borderId="12" xfId="0" applyNumberFormat="1" applyFont="1" applyBorder="1" applyAlignment="1">
      <alignment horizontal="center" wrapText="1"/>
    </xf>
    <xf numFmtId="164" fontId="9" fillId="0" borderId="40" xfId="0" applyNumberFormat="1" applyFont="1" applyBorder="1" applyAlignment="1">
      <alignment horizontal="center" wrapText="1"/>
    </xf>
    <xf numFmtId="0" fontId="13" fillId="0" borderId="47" xfId="0" applyFont="1" applyBorder="1" applyAlignment="1">
      <alignment horizontal="center" vertical="center"/>
    </xf>
    <xf numFmtId="14" fontId="13" fillId="0" borderId="48" xfId="0" applyNumberFormat="1" applyFont="1" applyBorder="1" applyAlignment="1">
      <alignment horizontal="center" vertical="center"/>
    </xf>
    <xf numFmtId="20" fontId="13" fillId="0" borderId="49" xfId="0" applyNumberFormat="1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5" borderId="54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3" fillId="0" borderId="55" xfId="0" applyFont="1" applyBorder="1" applyAlignment="1">
      <alignment vertical="center"/>
    </xf>
    <xf numFmtId="1" fontId="15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vertical="center"/>
    </xf>
    <xf numFmtId="166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0" fillId="6" borderId="58" xfId="0" applyFont="1" applyFill="1" applyBorder="1"/>
    <xf numFmtId="1" fontId="10" fillId="0" borderId="0" xfId="0" applyNumberFormat="1" applyFont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3" fillId="0" borderId="12" xfId="0" applyFont="1" applyBorder="1"/>
    <xf numFmtId="0" fontId="12" fillId="0" borderId="20" xfId="0" applyFont="1" applyBorder="1" applyAlignment="1">
      <alignment horizontal="center" vertical="center" wrapText="1"/>
    </xf>
    <xf numFmtId="0" fontId="3" fillId="0" borderId="21" xfId="0" applyFont="1" applyBorder="1"/>
    <xf numFmtId="0" fontId="3" fillId="0" borderId="22" xfId="0" applyFont="1" applyBorder="1"/>
    <xf numFmtId="0" fontId="1" fillId="2" borderId="15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16" fontId="5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4" xfId="0" applyFont="1" applyBorder="1"/>
    <xf numFmtId="0" fontId="9" fillId="4" borderId="17" xfId="0" applyFont="1" applyFill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/>
    <xf numFmtId="0" fontId="1" fillId="2" borderId="9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3" fillId="0" borderId="37" xfId="0" applyFont="1" applyBorder="1"/>
    <xf numFmtId="0" fontId="12" fillId="2" borderId="23" xfId="0" applyFont="1" applyFill="1" applyBorder="1" applyAlignment="1">
      <alignment horizontal="center" vertical="center" wrapText="1"/>
    </xf>
    <xf numFmtId="0" fontId="3" fillId="0" borderId="36" xfId="0" applyFont="1" applyBorder="1"/>
    <xf numFmtId="0" fontId="12" fillId="2" borderId="26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3" fillId="0" borderId="38" xfId="0" applyFont="1" applyBorder="1"/>
    <xf numFmtId="0" fontId="12" fillId="2" borderId="4" xfId="0" applyFont="1" applyFill="1" applyBorder="1" applyAlignment="1">
      <alignment horizontal="center" vertical="center"/>
    </xf>
    <xf numFmtId="0" fontId="3" fillId="0" borderId="29" xfId="0" applyFont="1" applyBorder="1"/>
    <xf numFmtId="0" fontId="12" fillId="0" borderId="1" xfId="0" applyFont="1" applyBorder="1" applyAlignment="1">
      <alignment horizontal="center" vertical="center" wrapText="1"/>
    </xf>
    <xf numFmtId="0" fontId="3" fillId="0" borderId="27" xfId="0" applyFont="1" applyBorder="1"/>
    <xf numFmtId="0" fontId="12" fillId="2" borderId="31" xfId="0" applyFont="1" applyFill="1" applyBorder="1" applyAlignment="1">
      <alignment horizontal="center" vertical="center" wrapText="1"/>
    </xf>
    <xf numFmtId="0" fontId="3" fillId="0" borderId="44" xfId="0" applyFont="1" applyBorder="1"/>
    <xf numFmtId="0" fontId="12" fillId="0" borderId="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3" fillId="0" borderId="34" xfId="0" applyFont="1" applyBorder="1"/>
    <xf numFmtId="0" fontId="12" fillId="2" borderId="30" xfId="0" applyFont="1" applyFill="1" applyBorder="1" applyAlignment="1">
      <alignment horizontal="center" vertical="center" wrapText="1"/>
    </xf>
    <xf numFmtId="0" fontId="3" fillId="0" borderId="43" xfId="0" applyFont="1" applyBorder="1"/>
    <xf numFmtId="2" fontId="2" fillId="0" borderId="0" xfId="0" applyNumberFormat="1" applyFont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0742420814479599"/>
          <c:y val="0.12638516260162599"/>
          <c:w val="0.85129378827646496"/>
          <c:h val="0.76929257858515698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FF0000"/>
              </a:solidFill>
              <a:ln cmpd="sng">
                <a:solidFill>
                  <a:srgbClr val="FF0000"/>
                </a:solidFill>
              </a:ln>
            </c:spPr>
          </c:marker>
          <c:xVal>
            <c:numRef>
              <c:f>'UT-GOM2-1-H005-4FB-4'!$Z$6:$Z$500</c:f>
              <c:numCache>
                <c:formatCode>0.00</c:formatCode>
                <c:ptCount val="495"/>
                <c:pt idx="0">
                  <c:v>1.1748745806451613</c:v>
                </c:pt>
                <c:pt idx="1">
                  <c:v>0.82819533386950672</c:v>
                </c:pt>
                <c:pt idx="2">
                  <c:v>1.2107771800250595</c:v>
                </c:pt>
                <c:pt idx="3">
                  <c:v>0.7424598861475511</c:v>
                </c:pt>
                <c:pt idx="4">
                  <c:v>0.93280107870568796</c:v>
                </c:pt>
                <c:pt idx="5">
                  <c:v>0.8311764523424503</c:v>
                </c:pt>
                <c:pt idx="6">
                  <c:v>1.0792292140301416</c:v>
                </c:pt>
                <c:pt idx="7">
                  <c:v>1.4681275061631844</c:v>
                </c:pt>
                <c:pt idx="8">
                  <c:v>2.3478269120069188</c:v>
                </c:pt>
                <c:pt idx="9">
                  <c:v>3.7356368412496552</c:v>
                </c:pt>
                <c:pt idx="10">
                  <c:v>6.1297576522704853</c:v>
                </c:pt>
                <c:pt idx="11">
                  <c:v>7.4286412521166625</c:v>
                </c:pt>
                <c:pt idx="12">
                  <c:v>8.762319380688611</c:v>
                </c:pt>
                <c:pt idx="13">
                  <c:v>9.7779010639098018</c:v>
                </c:pt>
                <c:pt idx="14">
                  <c:v>11.068795707206608</c:v>
                </c:pt>
                <c:pt idx="15">
                  <c:v>14.01376450423261</c:v>
                </c:pt>
                <c:pt idx="16">
                  <c:v>14.90239570454284</c:v>
                </c:pt>
                <c:pt idx="17">
                  <c:v>15.135123655157047</c:v>
                </c:pt>
                <c:pt idx="18">
                  <c:v>15.676925397118685</c:v>
                </c:pt>
                <c:pt idx="19">
                  <c:v>15.755131686655494</c:v>
                </c:pt>
                <c:pt idx="20">
                  <c:v>15.749744233982167</c:v>
                </c:pt>
                <c:pt idx="21">
                  <c:v>15.749744233982167</c:v>
                </c:pt>
                <c:pt idx="22">
                  <c:v>15.749744233982167</c:v>
                </c:pt>
                <c:pt idx="23">
                  <c:v>15.749744233982167</c:v>
                </c:pt>
                <c:pt idx="24">
                  <c:v>15.749744233982167</c:v>
                </c:pt>
                <c:pt idx="25">
                  <c:v>15.749744233982167</c:v>
                </c:pt>
                <c:pt idx="26">
                  <c:v>15.749744233982167</c:v>
                </c:pt>
                <c:pt idx="27">
                  <c:v>15.749744233982167</c:v>
                </c:pt>
                <c:pt idx="28">
                  <c:v>15.749744233982167</c:v>
                </c:pt>
                <c:pt idx="29">
                  <c:v>15.749744233982167</c:v>
                </c:pt>
                <c:pt idx="30">
                  <c:v>15.749744233982167</c:v>
                </c:pt>
                <c:pt idx="31">
                  <c:v>15.749744233982167</c:v>
                </c:pt>
                <c:pt idx="32">
                  <c:v>15.749744233982167</c:v>
                </c:pt>
                <c:pt idx="33">
                  <c:v>15.749744233982167</c:v>
                </c:pt>
                <c:pt idx="34">
                  <c:v>15.749744233982167</c:v>
                </c:pt>
                <c:pt idx="35">
                  <c:v>15.749744233982167</c:v>
                </c:pt>
                <c:pt idx="36">
                  <c:v>15.749744233982167</c:v>
                </c:pt>
                <c:pt idx="37">
                  <c:v>15.749744233982167</c:v>
                </c:pt>
                <c:pt idx="38">
                  <c:v>15.749744233982167</c:v>
                </c:pt>
                <c:pt idx="39">
                  <c:v>15.749744233982167</c:v>
                </c:pt>
                <c:pt idx="40">
                  <c:v>15.749744233982167</c:v>
                </c:pt>
                <c:pt idx="41">
                  <c:v>15.749744233982167</c:v>
                </c:pt>
                <c:pt idx="42">
                  <c:v>15.749744233982167</c:v>
                </c:pt>
                <c:pt idx="43">
                  <c:v>15.749744233982167</c:v>
                </c:pt>
                <c:pt idx="44">
                  <c:v>15.749744233982167</c:v>
                </c:pt>
                <c:pt idx="45">
                  <c:v>15.749744233982167</c:v>
                </c:pt>
                <c:pt idx="46">
                  <c:v>15.749744233982167</c:v>
                </c:pt>
                <c:pt idx="47">
                  <c:v>15.749744233982167</c:v>
                </c:pt>
                <c:pt idx="48">
                  <c:v>15.749744233982167</c:v>
                </c:pt>
                <c:pt idx="49">
                  <c:v>15.749744233982167</c:v>
                </c:pt>
                <c:pt idx="50">
                  <c:v>15.749744233982167</c:v>
                </c:pt>
                <c:pt idx="51">
                  <c:v>15.749744233982167</c:v>
                </c:pt>
                <c:pt idx="52">
                  <c:v>15.749744233982167</c:v>
                </c:pt>
                <c:pt idx="53">
                  <c:v>15.749744233982167</c:v>
                </c:pt>
                <c:pt idx="54">
                  <c:v>15.749744233982167</c:v>
                </c:pt>
                <c:pt idx="55">
                  <c:v>15.749744233982167</c:v>
                </c:pt>
                <c:pt idx="56">
                  <c:v>15.749744233982167</c:v>
                </c:pt>
                <c:pt idx="57">
                  <c:v>15.749744233982167</c:v>
                </c:pt>
                <c:pt idx="58">
                  <c:v>15.749744233982167</c:v>
                </c:pt>
                <c:pt idx="59">
                  <c:v>15.749744233982167</c:v>
                </c:pt>
                <c:pt idx="60">
                  <c:v>15.749744233982167</c:v>
                </c:pt>
                <c:pt idx="61">
                  <c:v>15.749744233982167</c:v>
                </c:pt>
                <c:pt idx="62">
                  <c:v>15.749744233982167</c:v>
                </c:pt>
                <c:pt idx="63">
                  <c:v>15.749744233982167</c:v>
                </c:pt>
                <c:pt idx="64">
                  <c:v>15.749744233982167</c:v>
                </c:pt>
                <c:pt idx="65">
                  <c:v>15.749744233982167</c:v>
                </c:pt>
                <c:pt idx="66">
                  <c:v>15.749744233982167</c:v>
                </c:pt>
                <c:pt idx="67">
                  <c:v>15.749744233982167</c:v>
                </c:pt>
                <c:pt idx="68">
                  <c:v>15.749744233982167</c:v>
                </c:pt>
                <c:pt idx="69">
                  <c:v>15.749744233982167</c:v>
                </c:pt>
                <c:pt idx="70">
                  <c:v>15.749744233982167</c:v>
                </c:pt>
                <c:pt idx="71">
                  <c:v>15.749744233982167</c:v>
                </c:pt>
                <c:pt idx="72">
                  <c:v>15.749744233982167</c:v>
                </c:pt>
                <c:pt idx="73">
                  <c:v>15.749744233982167</c:v>
                </c:pt>
                <c:pt idx="74">
                  <c:v>15.749744233982167</c:v>
                </c:pt>
                <c:pt idx="75">
                  <c:v>15.749744233982167</c:v>
                </c:pt>
                <c:pt idx="76">
                  <c:v>15.749744233982167</c:v>
                </c:pt>
                <c:pt idx="77">
                  <c:v>15.749744233982167</c:v>
                </c:pt>
                <c:pt idx="78">
                  <c:v>15.749744233982167</c:v>
                </c:pt>
                <c:pt idx="79">
                  <c:v>15.749744233982167</c:v>
                </c:pt>
                <c:pt idx="80">
                  <c:v>15.751512042128917</c:v>
                </c:pt>
                <c:pt idx="81">
                  <c:v>15.753981606310049</c:v>
                </c:pt>
                <c:pt idx="82">
                  <c:v>15.754693271335483</c:v>
                </c:pt>
                <c:pt idx="83">
                  <c:v>15.754693271335483</c:v>
                </c:pt>
                <c:pt idx="84">
                  <c:v>15.754915455782207</c:v>
                </c:pt>
                <c:pt idx="85">
                  <c:v>15.751607826034267</c:v>
                </c:pt>
                <c:pt idx="86">
                  <c:v>15.745966007030912</c:v>
                </c:pt>
                <c:pt idx="87">
                  <c:v>15.746187058224292</c:v>
                </c:pt>
                <c:pt idx="88">
                  <c:v>15.755695493969911</c:v>
                </c:pt>
                <c:pt idx="89">
                  <c:v>15.755695493969911</c:v>
                </c:pt>
                <c:pt idx="90">
                  <c:v>15.755695493969911</c:v>
                </c:pt>
              </c:numCache>
            </c:numRef>
          </c:xVal>
          <c:yVal>
            <c:numRef>
              <c:f>'UT-GOM2-1-H005-4FB-4'!$AB$6:$AB$500</c:f>
              <c:numCache>
                <c:formatCode>0.0</c:formatCode>
                <c:ptCount val="495"/>
                <c:pt idx="0">
                  <c:v>20.32</c:v>
                </c:pt>
                <c:pt idx="1">
                  <c:v>18.48</c:v>
                </c:pt>
                <c:pt idx="2">
                  <c:v>12.64</c:v>
                </c:pt>
                <c:pt idx="3">
                  <c:v>5.79</c:v>
                </c:pt>
                <c:pt idx="4">
                  <c:v>4.82</c:v>
                </c:pt>
                <c:pt idx="5">
                  <c:v>3.91</c:v>
                </c:pt>
                <c:pt idx="6">
                  <c:v>3.66</c:v>
                </c:pt>
                <c:pt idx="7">
                  <c:v>3.2</c:v>
                </c:pt>
                <c:pt idx="8">
                  <c:v>3.1100000000000003</c:v>
                </c:pt>
                <c:pt idx="9">
                  <c:v>2.4300000000000002</c:v>
                </c:pt>
                <c:pt idx="10">
                  <c:v>2.94</c:v>
                </c:pt>
                <c:pt idx="11">
                  <c:v>2.7350000000000003</c:v>
                </c:pt>
                <c:pt idx="12">
                  <c:v>2.6100000000000003</c:v>
                </c:pt>
                <c:pt idx="13">
                  <c:v>1.98</c:v>
                </c:pt>
                <c:pt idx="14">
                  <c:v>1.6199999999999999</c:v>
                </c:pt>
                <c:pt idx="15">
                  <c:v>2.2999999999999998</c:v>
                </c:pt>
                <c:pt idx="16">
                  <c:v>1.6800000000000002</c:v>
                </c:pt>
                <c:pt idx="17">
                  <c:v>0.7</c:v>
                </c:pt>
                <c:pt idx="18">
                  <c:v>0.09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BB0-4FD3-BBFD-F2CC2451C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818243"/>
        <c:axId val="1260866262"/>
      </c:scatterChart>
      <c:valAx>
        <c:axId val="156818243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0000"/>
                    </a:solidFill>
                    <a:latin typeface="Arial"/>
                  </a:defRPr>
                </a:pPr>
                <a:r>
                  <a:rPr lang="en-US"/>
                  <a:t>Volume CH4 @ STP (L)</a:t>
                </a:r>
              </a:p>
            </c:rich>
          </c:tx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260866262"/>
        <c:crosses val="autoZero"/>
        <c:crossBetween val="midCat"/>
      </c:valAx>
      <c:valAx>
        <c:axId val="1260866262"/>
        <c:scaling>
          <c:orientation val="minMax"/>
          <c:max val="25"/>
          <c:min val="0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0000"/>
                    </a:solidFill>
                    <a:latin typeface="Arial"/>
                  </a:defRPr>
                </a:pPr>
                <a:r>
                  <a:rPr lang="en-US"/>
                  <a:t>Pressure (MPa)</a:t>
                </a:r>
              </a:p>
            </c:rich>
          </c:tx>
          <c:overlay val="0"/>
        </c:title>
        <c:numFmt formatCode="0.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56818243"/>
        <c:crosses val="autoZero"/>
        <c:crossBetween val="midCat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sz="1200">
              <a:solidFill>
                <a:srgbClr val="000000"/>
              </a:solidFill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2</xdr:row>
      <xdr:rowOff>104775</xdr:rowOff>
    </xdr:from>
    <xdr:ext cx="7953375" cy="5895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00"/>
  <sheetViews>
    <sheetView tabSelected="1" topLeftCell="N13" workbookViewId="0">
      <selection activeCell="T7" sqref="T7:T25"/>
    </sheetView>
  </sheetViews>
  <sheetFormatPr defaultColWidth="14.375" defaultRowHeight="15" customHeight="1" x14ac:dyDescent="0.2"/>
  <cols>
    <col min="1" max="1" width="11.25" customWidth="1"/>
    <col min="2" max="2" width="15.375" customWidth="1"/>
    <col min="3" max="3" width="20" customWidth="1"/>
    <col min="4" max="7" width="12.125" customWidth="1"/>
    <col min="8" max="8" width="0.375" customWidth="1"/>
    <col min="9" max="12" width="13.625" customWidth="1"/>
    <col min="13" max="13" width="21.125" customWidth="1"/>
    <col min="14" max="14" width="39.75" customWidth="1"/>
    <col min="15" max="19" width="13" customWidth="1"/>
    <col min="20" max="20" width="14.125" customWidth="1"/>
    <col min="21" max="22" width="13" customWidth="1"/>
    <col min="23" max="23" width="17" customWidth="1"/>
    <col min="24" max="24" width="13.125" customWidth="1"/>
    <col min="25" max="25" width="14.875" customWidth="1"/>
    <col min="26" max="26" width="20.375" customWidth="1"/>
    <col min="27" max="28" width="11" customWidth="1"/>
  </cols>
  <sheetData>
    <row r="1" spans="1:28" ht="24.75" customHeight="1" x14ac:dyDescent="0.2">
      <c r="A1" s="74" t="s">
        <v>0</v>
      </c>
      <c r="B1" s="75"/>
      <c r="C1" s="75"/>
      <c r="D1" s="75"/>
      <c r="E1" s="76"/>
      <c r="F1" s="77">
        <v>43682</v>
      </c>
      <c r="G1" s="75"/>
      <c r="H1" s="78"/>
      <c r="I1" s="79" t="s">
        <v>2</v>
      </c>
      <c r="J1" s="75"/>
      <c r="K1" s="76"/>
      <c r="L1" s="80" t="s">
        <v>51</v>
      </c>
      <c r="M1" s="75"/>
      <c r="N1" s="78"/>
      <c r="O1" s="6" t="s">
        <v>8</v>
      </c>
      <c r="P1" s="6" t="s">
        <v>8</v>
      </c>
      <c r="Q1" s="6" t="s">
        <v>8</v>
      </c>
      <c r="R1" s="6" t="s">
        <v>8</v>
      </c>
      <c r="S1" s="7" t="s">
        <v>8</v>
      </c>
      <c r="T1" s="6"/>
      <c r="U1" s="7" t="s">
        <v>8</v>
      </c>
      <c r="V1" s="9"/>
      <c r="W1" s="11"/>
      <c r="X1" s="11"/>
      <c r="Y1" s="9"/>
      <c r="Z1" s="12"/>
      <c r="AA1" s="13"/>
      <c r="AB1" s="13"/>
    </row>
    <row r="2" spans="1:28" ht="24.75" customHeight="1" x14ac:dyDescent="0.2">
      <c r="A2" s="85" t="s">
        <v>14</v>
      </c>
      <c r="B2" s="73"/>
      <c r="C2" s="73"/>
      <c r="D2" s="73"/>
      <c r="E2" s="68"/>
      <c r="F2" s="67">
        <v>1014</v>
      </c>
      <c r="G2" s="73"/>
      <c r="H2" s="81"/>
      <c r="I2" s="72" t="s">
        <v>15</v>
      </c>
      <c r="J2" s="73"/>
      <c r="K2" s="68"/>
      <c r="L2" s="67" t="s">
        <v>16</v>
      </c>
      <c r="M2" s="68"/>
      <c r="N2" s="16"/>
      <c r="O2" s="6"/>
      <c r="P2" s="11"/>
      <c r="Q2" s="7" t="s">
        <v>8</v>
      </c>
      <c r="R2" s="12"/>
      <c r="S2" s="7" t="s">
        <v>8</v>
      </c>
      <c r="T2" s="12"/>
      <c r="U2" s="6" t="s">
        <v>8</v>
      </c>
      <c r="V2" s="6" t="s">
        <v>8</v>
      </c>
      <c r="W2" s="6" t="s">
        <v>8</v>
      </c>
      <c r="X2" s="6"/>
      <c r="Y2" s="6"/>
      <c r="Z2" s="6" t="s">
        <v>8</v>
      </c>
      <c r="AA2" s="13"/>
      <c r="AB2" s="13"/>
    </row>
    <row r="3" spans="1:28" ht="24.75" customHeight="1" x14ac:dyDescent="0.2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4"/>
      <c r="O3" s="12"/>
      <c r="P3" s="9"/>
      <c r="Q3" s="69" t="s">
        <v>17</v>
      </c>
      <c r="R3" s="70"/>
      <c r="S3" s="71"/>
      <c r="T3" s="12"/>
      <c r="U3" s="12"/>
      <c r="V3" s="9"/>
      <c r="W3" s="9"/>
      <c r="X3" s="9"/>
      <c r="Y3" s="9"/>
      <c r="Z3" s="12"/>
      <c r="AA3" s="13"/>
      <c r="AB3" s="13"/>
    </row>
    <row r="4" spans="1:28" ht="24.75" customHeight="1" x14ac:dyDescent="0.2">
      <c r="A4" s="88" t="s">
        <v>4</v>
      </c>
      <c r="B4" s="86" t="s">
        <v>18</v>
      </c>
      <c r="C4" s="91" t="s">
        <v>19</v>
      </c>
      <c r="D4" s="90" t="s">
        <v>20</v>
      </c>
      <c r="E4" s="96"/>
      <c r="F4" s="90" t="s">
        <v>21</v>
      </c>
      <c r="G4" s="76"/>
      <c r="H4" s="21"/>
      <c r="I4" s="93" t="s">
        <v>22</v>
      </c>
      <c r="J4" s="75"/>
      <c r="K4" s="75"/>
      <c r="L4" s="94"/>
      <c r="M4" s="102" t="s">
        <v>23</v>
      </c>
      <c r="N4" s="97" t="s">
        <v>24</v>
      </c>
      <c r="O4" s="99" t="s">
        <v>25</v>
      </c>
      <c r="P4" s="76"/>
      <c r="Q4" s="22" t="s">
        <v>26</v>
      </c>
      <c r="R4" s="100" t="s">
        <v>27</v>
      </c>
      <c r="S4" s="101"/>
      <c r="T4" s="23" t="s">
        <v>28</v>
      </c>
      <c r="U4" s="95" t="s">
        <v>29</v>
      </c>
      <c r="V4" s="76"/>
      <c r="W4" s="95" t="s">
        <v>30</v>
      </c>
      <c r="X4" s="75"/>
      <c r="Y4" s="78"/>
      <c r="Z4" s="23" t="s">
        <v>31</v>
      </c>
      <c r="AA4" s="13"/>
      <c r="AB4" s="23" t="s">
        <v>32</v>
      </c>
    </row>
    <row r="5" spans="1:28" ht="77.25" customHeight="1" thickBot="1" x14ac:dyDescent="0.25">
      <c r="A5" s="89"/>
      <c r="B5" s="87"/>
      <c r="C5" s="92"/>
      <c r="D5" s="24" t="s">
        <v>33</v>
      </c>
      <c r="E5" s="25" t="s">
        <v>34</v>
      </c>
      <c r="F5" s="24" t="s">
        <v>35</v>
      </c>
      <c r="G5" s="25" t="s">
        <v>36</v>
      </c>
      <c r="H5" s="26"/>
      <c r="I5" s="26" t="s">
        <v>33</v>
      </c>
      <c r="J5" s="25" t="s">
        <v>34</v>
      </c>
      <c r="K5" s="26" t="s">
        <v>37</v>
      </c>
      <c r="L5" s="27" t="s">
        <v>38</v>
      </c>
      <c r="M5" s="103"/>
      <c r="N5" s="98"/>
      <c r="O5" s="28" t="s">
        <v>39</v>
      </c>
      <c r="P5" s="29" t="s">
        <v>40</v>
      </c>
      <c r="Q5" s="30" t="s">
        <v>41</v>
      </c>
      <c r="R5" s="31"/>
      <c r="S5" s="32" t="s">
        <v>42</v>
      </c>
      <c r="T5" s="33" t="s">
        <v>43</v>
      </c>
      <c r="U5" s="34" t="s">
        <v>44</v>
      </c>
      <c r="V5" s="29" t="s">
        <v>45</v>
      </c>
      <c r="W5" s="35" t="s">
        <v>46</v>
      </c>
      <c r="X5" s="36" t="s">
        <v>47</v>
      </c>
      <c r="Y5" s="37" t="s">
        <v>48</v>
      </c>
      <c r="Z5" s="33" t="s">
        <v>49</v>
      </c>
      <c r="AA5" s="6"/>
      <c r="AB5" s="33" t="s">
        <v>50</v>
      </c>
    </row>
    <row r="6" spans="1:28" ht="20.25" customHeight="1" thickBot="1" x14ac:dyDescent="0.25">
      <c r="A6" s="38">
        <v>1</v>
      </c>
      <c r="B6" s="39">
        <v>43682</v>
      </c>
      <c r="C6" s="40">
        <v>0.63472222222222219</v>
      </c>
      <c r="D6" s="41">
        <v>224.2</v>
      </c>
      <c r="E6" s="42">
        <v>203.2</v>
      </c>
      <c r="F6" s="43">
        <v>0</v>
      </c>
      <c r="G6" s="44">
        <v>6</v>
      </c>
      <c r="H6" s="45"/>
      <c r="I6" s="46">
        <v>1</v>
      </c>
      <c r="J6" s="46">
        <v>1</v>
      </c>
      <c r="K6" s="47">
        <v>0</v>
      </c>
      <c r="L6" s="42">
        <v>6</v>
      </c>
      <c r="M6" s="41"/>
      <c r="N6" s="48"/>
      <c r="O6" s="49">
        <v>0</v>
      </c>
      <c r="P6" s="49">
        <v>0</v>
      </c>
      <c r="Q6" s="50">
        <f t="shared" ref="Q6:Q96" si="0">F6*$F$2/1000*273/(273+L6)</f>
        <v>0</v>
      </c>
      <c r="R6" s="51"/>
      <c r="S6" s="50">
        <f t="shared" ref="S6:S96" si="1">IF(I6=J6,0,R6*(J6-I6))*273/(273+L6)</f>
        <v>0</v>
      </c>
      <c r="T6" s="52">
        <v>98</v>
      </c>
      <c r="U6" s="50">
        <f t="shared" ref="U6:U96" si="2">(S6+Q6)*T6/100</f>
        <v>0</v>
      </c>
      <c r="V6" s="53">
        <f>U6/1000</f>
        <v>0</v>
      </c>
      <c r="W6" s="53">
        <f>(G6+K6)/1000</f>
        <v>6.0000000000000001E-3</v>
      </c>
      <c r="X6" s="53">
        <v>0</v>
      </c>
      <c r="Y6" s="53">
        <f>(W6-X6)*(E6+1)*1*273/(273+L6)*T6/100</f>
        <v>1.1748745806451613</v>
      </c>
      <c r="Z6" s="53">
        <f t="shared" ref="Z6:Z96" si="3">V6+Y6</f>
        <v>1.1748745806451613</v>
      </c>
      <c r="AA6" s="54"/>
      <c r="AB6" s="55">
        <f t="shared" ref="AB6:AB96" si="4">E6/10</f>
        <v>20.32</v>
      </c>
    </row>
    <row r="7" spans="1:28" ht="20.25" customHeight="1" thickBot="1" x14ac:dyDescent="0.25">
      <c r="A7" s="56">
        <f t="shared" ref="A7:A96" si="5">A6+1</f>
        <v>2</v>
      </c>
      <c r="B7" s="39">
        <v>43682</v>
      </c>
      <c r="C7" s="40">
        <v>0.63611111111111118</v>
      </c>
      <c r="D7" s="41">
        <v>203.4</v>
      </c>
      <c r="E7" s="42">
        <v>184.8</v>
      </c>
      <c r="F7" s="43">
        <v>0</v>
      </c>
      <c r="G7" s="44">
        <v>0</v>
      </c>
      <c r="H7" s="58"/>
      <c r="I7" s="46">
        <v>1</v>
      </c>
      <c r="J7" s="46">
        <v>1</v>
      </c>
      <c r="K7" s="47">
        <v>0</v>
      </c>
      <c r="L7" s="42">
        <v>6</v>
      </c>
      <c r="M7" s="59"/>
      <c r="N7" s="60"/>
      <c r="O7" s="50">
        <f t="shared" ref="O7:O96" si="6">((B7 +C7) - (B6 + C6)) * 24 * 60</f>
        <v>1.9999999960418791</v>
      </c>
      <c r="P7" s="53">
        <f t="shared" ref="P7:P96" si="7">P6+O7/60</f>
        <v>3.3333333267364651E-2</v>
      </c>
      <c r="Q7" s="50">
        <f t="shared" si="0"/>
        <v>0</v>
      </c>
      <c r="R7" s="51"/>
      <c r="S7" s="50">
        <f t="shared" si="1"/>
        <v>0</v>
      </c>
      <c r="T7" s="52">
        <v>98</v>
      </c>
      <c r="U7" s="50">
        <f t="shared" si="2"/>
        <v>0</v>
      </c>
      <c r="V7" s="53">
        <f t="shared" ref="V7:V96" si="8">V6+U7/1000</f>
        <v>0</v>
      </c>
      <c r="W7" s="53">
        <f t="shared" ref="W7:W96" si="9">W6+(G7+K7)/1000</f>
        <v>6.0000000000000001E-3</v>
      </c>
      <c r="X7" s="61">
        <f t="shared" ref="X7:X96" si="10">0.026*EXP(-0.016*E7)</f>
        <v>1.3516100858977959E-3</v>
      </c>
      <c r="Y7" s="53">
        <f t="shared" ref="Y7:Y96" si="11">(W7-(X7-X6))*(E7+1)*1*273/(273+L7)*T7/100</f>
        <v>0.82819533386950672</v>
      </c>
      <c r="Z7" s="53">
        <f t="shared" si="3"/>
        <v>0.82819533386950672</v>
      </c>
      <c r="AA7" s="62"/>
      <c r="AB7" s="55">
        <f t="shared" si="4"/>
        <v>18.48</v>
      </c>
    </row>
    <row r="8" spans="1:28" ht="20.25" customHeight="1" thickBot="1" x14ac:dyDescent="0.25">
      <c r="A8" s="56">
        <f t="shared" si="5"/>
        <v>3</v>
      </c>
      <c r="B8" s="39">
        <v>43682</v>
      </c>
      <c r="C8" s="40">
        <v>0.63680555555555551</v>
      </c>
      <c r="D8" s="41">
        <v>184.9</v>
      </c>
      <c r="E8" s="42">
        <v>126.4</v>
      </c>
      <c r="F8" s="43">
        <v>0</v>
      </c>
      <c r="G8" s="44">
        <v>6</v>
      </c>
      <c r="H8" s="58"/>
      <c r="I8" s="46">
        <v>1</v>
      </c>
      <c r="J8" s="46">
        <v>1</v>
      </c>
      <c r="K8" s="47">
        <v>0</v>
      </c>
      <c r="L8" s="42">
        <v>6</v>
      </c>
      <c r="M8" s="59"/>
      <c r="N8" s="60"/>
      <c r="O8" s="50">
        <f t="shared" si="6"/>
        <v>1.000000003259629</v>
      </c>
      <c r="P8" s="53">
        <f t="shared" si="7"/>
        <v>4.9999999988358468E-2</v>
      </c>
      <c r="Q8" s="50">
        <f t="shared" si="0"/>
        <v>0</v>
      </c>
      <c r="R8" s="51"/>
      <c r="S8" s="50">
        <f t="shared" si="1"/>
        <v>0</v>
      </c>
      <c r="T8" s="52">
        <v>98</v>
      </c>
      <c r="U8" s="50">
        <f t="shared" si="2"/>
        <v>0</v>
      </c>
      <c r="V8" s="53">
        <f t="shared" si="8"/>
        <v>0</v>
      </c>
      <c r="W8" s="53">
        <f t="shared" si="9"/>
        <v>1.2E-2</v>
      </c>
      <c r="X8" s="61">
        <f t="shared" si="10"/>
        <v>3.4407743163615621E-3</v>
      </c>
      <c r="Y8" s="53">
        <f t="shared" si="11"/>
        <v>1.2107771800250595</v>
      </c>
      <c r="Z8" s="53">
        <f t="shared" si="3"/>
        <v>1.2107771800250595</v>
      </c>
      <c r="AA8" s="62"/>
      <c r="AB8" s="55">
        <f t="shared" si="4"/>
        <v>12.64</v>
      </c>
    </row>
    <row r="9" spans="1:28" ht="20.25" customHeight="1" thickBot="1" x14ac:dyDescent="0.25">
      <c r="A9" s="56">
        <f t="shared" si="5"/>
        <v>4</v>
      </c>
      <c r="B9" s="39">
        <v>43682</v>
      </c>
      <c r="C9" s="40">
        <v>0.63750000000000007</v>
      </c>
      <c r="D9" s="41">
        <v>126.8</v>
      </c>
      <c r="E9" s="42">
        <v>57.9</v>
      </c>
      <c r="F9" s="43">
        <v>0</v>
      </c>
      <c r="G9" s="44">
        <v>8</v>
      </c>
      <c r="H9" s="58"/>
      <c r="I9" s="46">
        <v>1</v>
      </c>
      <c r="J9" s="46">
        <v>1</v>
      </c>
      <c r="K9" s="47">
        <v>0</v>
      </c>
      <c r="L9" s="42">
        <v>6</v>
      </c>
      <c r="M9" s="59"/>
      <c r="N9" s="60"/>
      <c r="O9" s="50">
        <f t="shared" si="6"/>
        <v>0.99999999278225005</v>
      </c>
      <c r="P9" s="53">
        <f t="shared" si="7"/>
        <v>6.6666666534729302E-2</v>
      </c>
      <c r="Q9" s="50">
        <f t="shared" si="0"/>
        <v>0</v>
      </c>
      <c r="R9" s="51"/>
      <c r="S9" s="50">
        <f t="shared" si="1"/>
        <v>0</v>
      </c>
      <c r="T9" s="52">
        <v>98</v>
      </c>
      <c r="U9" s="50">
        <f t="shared" si="2"/>
        <v>0</v>
      </c>
      <c r="V9" s="53">
        <f t="shared" si="8"/>
        <v>0</v>
      </c>
      <c r="W9" s="53">
        <f t="shared" si="9"/>
        <v>0.02</v>
      </c>
      <c r="X9" s="61">
        <f t="shared" si="10"/>
        <v>1.029539325120267E-2</v>
      </c>
      <c r="Y9" s="53">
        <f t="shared" si="11"/>
        <v>0.7424598861475511</v>
      </c>
      <c r="Z9" s="53">
        <f t="shared" si="3"/>
        <v>0.7424598861475511</v>
      </c>
      <c r="AA9" s="62"/>
      <c r="AB9" s="55">
        <f t="shared" si="4"/>
        <v>5.79</v>
      </c>
    </row>
    <row r="10" spans="1:28" ht="20.25" customHeight="1" thickBot="1" x14ac:dyDescent="0.25">
      <c r="A10" s="56">
        <f t="shared" si="5"/>
        <v>5</v>
      </c>
      <c r="B10" s="39">
        <v>43682</v>
      </c>
      <c r="C10" s="40">
        <v>0.6381944444444444</v>
      </c>
      <c r="D10" s="41">
        <v>58.3</v>
      </c>
      <c r="E10" s="42">
        <v>48.2</v>
      </c>
      <c r="F10" s="43">
        <v>0</v>
      </c>
      <c r="G10" s="44">
        <v>1.5</v>
      </c>
      <c r="H10" s="58"/>
      <c r="I10" s="46">
        <v>1</v>
      </c>
      <c r="J10" s="46">
        <v>1</v>
      </c>
      <c r="K10" s="47">
        <v>0</v>
      </c>
      <c r="L10" s="42">
        <v>6</v>
      </c>
      <c r="M10" s="59"/>
      <c r="N10" s="60"/>
      <c r="O10" s="50">
        <f t="shared" si="6"/>
        <v>1.000000003259629</v>
      </c>
      <c r="P10" s="53">
        <f t="shared" si="7"/>
        <v>8.3333333255723119E-2</v>
      </c>
      <c r="Q10" s="50">
        <f t="shared" si="0"/>
        <v>0</v>
      </c>
      <c r="R10" s="51"/>
      <c r="S10" s="50">
        <f t="shared" si="1"/>
        <v>0</v>
      </c>
      <c r="T10" s="52">
        <v>98</v>
      </c>
      <c r="U10" s="50">
        <f t="shared" si="2"/>
        <v>0</v>
      </c>
      <c r="V10" s="53">
        <f t="shared" si="8"/>
        <v>0</v>
      </c>
      <c r="W10" s="53">
        <f t="shared" si="9"/>
        <v>2.1500000000000002E-2</v>
      </c>
      <c r="X10" s="61">
        <f t="shared" si="10"/>
        <v>1.2023902432499255E-2</v>
      </c>
      <c r="Y10" s="53">
        <f t="shared" si="11"/>
        <v>0.93280107870568796</v>
      </c>
      <c r="Z10" s="53">
        <f t="shared" si="3"/>
        <v>0.93280107870568796</v>
      </c>
      <c r="AA10" s="62"/>
      <c r="AB10" s="55">
        <f t="shared" si="4"/>
        <v>4.82</v>
      </c>
    </row>
    <row r="11" spans="1:28" ht="20.25" customHeight="1" thickBot="1" x14ac:dyDescent="0.25">
      <c r="A11" s="56">
        <f t="shared" si="5"/>
        <v>6</v>
      </c>
      <c r="B11" s="39">
        <v>43682</v>
      </c>
      <c r="C11" s="40">
        <v>0.63888888888888895</v>
      </c>
      <c r="D11" s="41">
        <v>48.6</v>
      </c>
      <c r="E11" s="42">
        <v>39.1</v>
      </c>
      <c r="F11" s="43">
        <v>0</v>
      </c>
      <c r="G11" s="44">
        <v>2</v>
      </c>
      <c r="H11" s="58"/>
      <c r="I11" s="46">
        <v>1</v>
      </c>
      <c r="J11" s="46">
        <v>1</v>
      </c>
      <c r="K11" s="47">
        <v>0</v>
      </c>
      <c r="L11" s="42">
        <v>6</v>
      </c>
      <c r="M11" s="59"/>
      <c r="N11" s="60"/>
      <c r="O11" s="50">
        <f t="shared" si="6"/>
        <v>1.000000003259629</v>
      </c>
      <c r="P11" s="53">
        <f t="shared" si="7"/>
        <v>9.9999999976716936E-2</v>
      </c>
      <c r="Q11" s="50">
        <f t="shared" si="0"/>
        <v>0</v>
      </c>
      <c r="R11" s="51"/>
      <c r="S11" s="50">
        <f t="shared" si="1"/>
        <v>0</v>
      </c>
      <c r="T11" s="52">
        <v>98</v>
      </c>
      <c r="U11" s="50">
        <f t="shared" si="2"/>
        <v>0</v>
      </c>
      <c r="V11" s="53">
        <f t="shared" si="8"/>
        <v>0</v>
      </c>
      <c r="W11" s="53">
        <f t="shared" si="9"/>
        <v>2.35E-2</v>
      </c>
      <c r="X11" s="61">
        <f t="shared" si="10"/>
        <v>1.3908449567731407E-2</v>
      </c>
      <c r="Y11" s="53">
        <f t="shared" si="11"/>
        <v>0.8311764523424503</v>
      </c>
      <c r="Z11" s="53">
        <f t="shared" si="3"/>
        <v>0.8311764523424503</v>
      </c>
      <c r="AA11" s="62"/>
      <c r="AB11" s="55">
        <f t="shared" si="4"/>
        <v>3.91</v>
      </c>
    </row>
    <row r="12" spans="1:28" ht="20.25" customHeight="1" thickBot="1" x14ac:dyDescent="0.25">
      <c r="A12" s="56">
        <f t="shared" si="5"/>
        <v>7</v>
      </c>
      <c r="B12" s="39">
        <v>43682</v>
      </c>
      <c r="C12" s="40">
        <v>0.66875000000000007</v>
      </c>
      <c r="D12" s="41">
        <v>47.7</v>
      </c>
      <c r="E12" s="42">
        <v>36.6</v>
      </c>
      <c r="F12" s="43">
        <v>0</v>
      </c>
      <c r="G12" s="44">
        <v>7</v>
      </c>
      <c r="H12" s="58"/>
      <c r="I12" s="46">
        <v>1</v>
      </c>
      <c r="J12" s="46">
        <v>1</v>
      </c>
      <c r="K12" s="47">
        <v>0</v>
      </c>
      <c r="L12" s="42">
        <v>6</v>
      </c>
      <c r="M12" s="59"/>
      <c r="N12" s="60"/>
      <c r="O12" s="50">
        <f t="shared" si="6"/>
        <v>42.999999993480742</v>
      </c>
      <c r="P12" s="53">
        <f t="shared" si="7"/>
        <v>0.8166666665347293</v>
      </c>
      <c r="Q12" s="50">
        <f t="shared" si="0"/>
        <v>0</v>
      </c>
      <c r="R12" s="51"/>
      <c r="S12" s="50">
        <f t="shared" si="1"/>
        <v>0</v>
      </c>
      <c r="T12" s="52">
        <v>98</v>
      </c>
      <c r="U12" s="50">
        <f t="shared" si="2"/>
        <v>0</v>
      </c>
      <c r="V12" s="53">
        <f t="shared" si="8"/>
        <v>0</v>
      </c>
      <c r="W12" s="53">
        <f t="shared" si="9"/>
        <v>3.0499999999999999E-2</v>
      </c>
      <c r="X12" s="61">
        <f t="shared" si="10"/>
        <v>1.4476064162406311E-2</v>
      </c>
      <c r="Y12" s="53">
        <f t="shared" si="11"/>
        <v>1.0792292140301416</v>
      </c>
      <c r="Z12" s="53">
        <f t="shared" si="3"/>
        <v>1.0792292140301416</v>
      </c>
      <c r="AA12" s="62"/>
      <c r="AB12" s="55">
        <f t="shared" si="4"/>
        <v>3.66</v>
      </c>
    </row>
    <row r="13" spans="1:28" ht="20.25" customHeight="1" thickBot="1" x14ac:dyDescent="0.25">
      <c r="A13" s="56">
        <f t="shared" si="5"/>
        <v>8</v>
      </c>
      <c r="B13" s="39">
        <v>43682</v>
      </c>
      <c r="C13" s="40">
        <v>0.69930555555555562</v>
      </c>
      <c r="D13" s="41">
        <v>46.9</v>
      </c>
      <c r="E13" s="42">
        <v>32</v>
      </c>
      <c r="F13" s="43">
        <v>0</v>
      </c>
      <c r="G13" s="44">
        <v>17</v>
      </c>
      <c r="H13" s="58"/>
      <c r="I13" s="46">
        <v>1</v>
      </c>
      <c r="J13" s="46">
        <v>1</v>
      </c>
      <c r="K13" s="47">
        <v>0</v>
      </c>
      <c r="L13" s="42">
        <v>6</v>
      </c>
      <c r="M13" s="59"/>
      <c r="N13" s="60"/>
      <c r="O13" s="50">
        <f t="shared" si="6"/>
        <v>44.00000000721775</v>
      </c>
      <c r="P13" s="53">
        <f t="shared" si="7"/>
        <v>1.5499999999883585</v>
      </c>
      <c r="Q13" s="50">
        <f t="shared" si="0"/>
        <v>0</v>
      </c>
      <c r="R13" s="51"/>
      <c r="S13" s="50">
        <f t="shared" si="1"/>
        <v>0</v>
      </c>
      <c r="T13" s="52">
        <v>98</v>
      </c>
      <c r="U13" s="50">
        <f t="shared" si="2"/>
        <v>0</v>
      </c>
      <c r="V13" s="53">
        <f t="shared" si="8"/>
        <v>0</v>
      </c>
      <c r="W13" s="53">
        <f t="shared" si="9"/>
        <v>4.7500000000000001E-2</v>
      </c>
      <c r="X13" s="61">
        <f t="shared" si="10"/>
        <v>1.5581690483983997E-2</v>
      </c>
      <c r="Y13" s="53">
        <f t="shared" si="11"/>
        <v>1.4681275061631844</v>
      </c>
      <c r="Z13" s="53">
        <f t="shared" si="3"/>
        <v>1.4681275061631844</v>
      </c>
      <c r="AA13" s="62"/>
      <c r="AB13" s="55">
        <f t="shared" si="4"/>
        <v>3.2</v>
      </c>
    </row>
    <row r="14" spans="1:28" ht="20.25" customHeight="1" thickBot="1" x14ac:dyDescent="0.25">
      <c r="A14" s="56">
        <f t="shared" si="5"/>
        <v>9</v>
      </c>
      <c r="B14" s="39">
        <v>43683</v>
      </c>
      <c r="C14" s="40">
        <v>0.49236111111111108</v>
      </c>
      <c r="D14" s="41">
        <v>47.3</v>
      </c>
      <c r="E14" s="42">
        <v>31.1</v>
      </c>
      <c r="F14" s="43">
        <v>0</v>
      </c>
      <c r="G14" s="44">
        <v>29</v>
      </c>
      <c r="H14" s="58"/>
      <c r="I14" s="46">
        <v>1</v>
      </c>
      <c r="J14" s="46">
        <v>1</v>
      </c>
      <c r="K14" s="47">
        <v>0</v>
      </c>
      <c r="L14" s="42">
        <v>6</v>
      </c>
      <c r="M14" s="59"/>
      <c r="N14" s="60"/>
      <c r="O14" s="50">
        <f t="shared" si="6"/>
        <v>1141.9999999925494</v>
      </c>
      <c r="P14" s="53">
        <f t="shared" si="7"/>
        <v>20.583333333197515</v>
      </c>
      <c r="Q14" s="50">
        <f t="shared" si="0"/>
        <v>0</v>
      </c>
      <c r="R14" s="51"/>
      <c r="S14" s="50">
        <f t="shared" si="1"/>
        <v>0</v>
      </c>
      <c r="T14" s="52">
        <v>98</v>
      </c>
      <c r="U14" s="50">
        <f t="shared" si="2"/>
        <v>0</v>
      </c>
      <c r="V14" s="53">
        <f t="shared" si="8"/>
        <v>0</v>
      </c>
      <c r="W14" s="53">
        <f t="shared" si="9"/>
        <v>7.6499999999999999E-2</v>
      </c>
      <c r="X14" s="61">
        <f t="shared" si="10"/>
        <v>1.580769011906576E-2</v>
      </c>
      <c r="Y14" s="53">
        <f t="shared" si="11"/>
        <v>2.3478269120069188</v>
      </c>
      <c r="Z14" s="53">
        <f t="shared" si="3"/>
        <v>2.3478269120069188</v>
      </c>
      <c r="AA14" s="62"/>
      <c r="AB14" s="55">
        <f t="shared" si="4"/>
        <v>3.1100000000000003</v>
      </c>
    </row>
    <row r="15" spans="1:28" ht="20.25" customHeight="1" thickBot="1" x14ac:dyDescent="0.25">
      <c r="A15" s="56">
        <f t="shared" si="5"/>
        <v>10</v>
      </c>
      <c r="B15" s="39">
        <v>43683</v>
      </c>
      <c r="C15" s="40">
        <v>0.57361111111111118</v>
      </c>
      <c r="D15" s="41">
        <v>46.8</v>
      </c>
      <c r="E15" s="42">
        <v>24.3</v>
      </c>
      <c r="F15" s="43">
        <v>1205</v>
      </c>
      <c r="G15" s="44">
        <v>31</v>
      </c>
      <c r="H15" s="58"/>
      <c r="I15" s="46">
        <v>1</v>
      </c>
      <c r="J15" s="46">
        <v>1</v>
      </c>
      <c r="K15" s="47">
        <v>0</v>
      </c>
      <c r="L15" s="42">
        <v>6</v>
      </c>
      <c r="M15" s="59" t="s">
        <v>52</v>
      </c>
      <c r="N15" s="60"/>
      <c r="O15" s="50">
        <f t="shared" si="6"/>
        <v>117.00000000419095</v>
      </c>
      <c r="P15" s="53">
        <f t="shared" si="7"/>
        <v>22.533333333267365</v>
      </c>
      <c r="Q15" s="50">
        <f t="shared" si="0"/>
        <v>1195.5932258064515</v>
      </c>
      <c r="R15" s="51"/>
      <c r="S15" s="50">
        <f t="shared" si="1"/>
        <v>0</v>
      </c>
      <c r="T15" s="52">
        <v>98</v>
      </c>
      <c r="U15" s="50">
        <f t="shared" si="2"/>
        <v>1171.6813612903225</v>
      </c>
      <c r="V15" s="53">
        <f t="shared" si="8"/>
        <v>1.1716813612903225</v>
      </c>
      <c r="W15" s="53">
        <f t="shared" si="9"/>
        <v>0.1075</v>
      </c>
      <c r="X15" s="61">
        <f t="shared" si="10"/>
        <v>1.7624615591012638E-2</v>
      </c>
      <c r="Y15" s="53">
        <f t="shared" si="11"/>
        <v>2.5639554799593327</v>
      </c>
      <c r="Z15" s="53">
        <f t="shared" si="3"/>
        <v>3.7356368412496552</v>
      </c>
      <c r="AA15" s="62"/>
      <c r="AB15" s="55">
        <f t="shared" si="4"/>
        <v>2.4300000000000002</v>
      </c>
    </row>
    <row r="16" spans="1:28" ht="20.25" customHeight="1" thickBot="1" x14ac:dyDescent="0.25">
      <c r="A16" s="56">
        <f t="shared" si="5"/>
        <v>11</v>
      </c>
      <c r="B16" s="39">
        <v>43683</v>
      </c>
      <c r="C16" s="40">
        <v>0.62708333333333333</v>
      </c>
      <c r="D16" s="41">
        <v>44.1</v>
      </c>
      <c r="E16" s="42">
        <v>29.4</v>
      </c>
      <c r="F16" s="43">
        <v>1505</v>
      </c>
      <c r="G16" s="44">
        <v>11</v>
      </c>
      <c r="H16" s="58"/>
      <c r="I16" s="46">
        <v>1</v>
      </c>
      <c r="J16" s="46">
        <v>1</v>
      </c>
      <c r="K16" s="47">
        <v>0</v>
      </c>
      <c r="L16" s="42">
        <v>6</v>
      </c>
      <c r="M16" s="59"/>
      <c r="N16" s="60"/>
      <c r="O16" s="50">
        <f t="shared" si="6"/>
        <v>76.999999999534339</v>
      </c>
      <c r="P16" s="53">
        <f t="shared" si="7"/>
        <v>23.816666666592937</v>
      </c>
      <c r="Q16" s="50">
        <f t="shared" si="0"/>
        <v>1493.2512903225806</v>
      </c>
      <c r="R16" s="51"/>
      <c r="S16" s="50">
        <f t="shared" si="1"/>
        <v>0</v>
      </c>
      <c r="T16" s="52">
        <v>98</v>
      </c>
      <c r="U16" s="50">
        <f t="shared" si="2"/>
        <v>1463.3862645161291</v>
      </c>
      <c r="V16" s="53">
        <f t="shared" si="8"/>
        <v>2.6350676258064514</v>
      </c>
      <c r="W16" s="53">
        <f t="shared" si="9"/>
        <v>0.11849999999999999</v>
      </c>
      <c r="X16" s="61">
        <f t="shared" si="10"/>
        <v>1.6243560251591481E-2</v>
      </c>
      <c r="Y16" s="53">
        <f t="shared" si="11"/>
        <v>3.4946900264640339</v>
      </c>
      <c r="Z16" s="53">
        <f t="shared" si="3"/>
        <v>6.1297576522704853</v>
      </c>
      <c r="AA16" s="62"/>
      <c r="AB16" s="55">
        <f t="shared" si="4"/>
        <v>2.94</v>
      </c>
    </row>
    <row r="17" spans="1:28" ht="20.25" customHeight="1" thickBot="1" x14ac:dyDescent="0.25">
      <c r="A17" s="56">
        <f t="shared" si="5"/>
        <v>12</v>
      </c>
      <c r="B17" s="39">
        <v>43683</v>
      </c>
      <c r="C17" s="40">
        <v>0.6645833333333333</v>
      </c>
      <c r="D17" s="41">
        <v>41.7</v>
      </c>
      <c r="E17" s="42">
        <v>27.35</v>
      </c>
      <c r="F17" s="43">
        <v>1590</v>
      </c>
      <c r="G17" s="44">
        <v>1.5</v>
      </c>
      <c r="H17" s="58"/>
      <c r="I17" s="46">
        <v>1</v>
      </c>
      <c r="J17" s="46">
        <v>1</v>
      </c>
      <c r="K17" s="47">
        <v>0</v>
      </c>
      <c r="L17" s="42">
        <v>6</v>
      </c>
      <c r="M17" s="59"/>
      <c r="N17" s="60"/>
      <c r="O17" s="50">
        <f t="shared" si="6"/>
        <v>53.999999997904524</v>
      </c>
      <c r="P17" s="53">
        <f t="shared" si="7"/>
        <v>24.716666666558012</v>
      </c>
      <c r="Q17" s="50">
        <f t="shared" si="0"/>
        <v>1577.5877419354838</v>
      </c>
      <c r="R17" s="51"/>
      <c r="S17" s="50">
        <f t="shared" si="1"/>
        <v>0</v>
      </c>
      <c r="T17" s="52">
        <v>98</v>
      </c>
      <c r="U17" s="50">
        <f t="shared" si="2"/>
        <v>1546.0359870967741</v>
      </c>
      <c r="V17" s="53">
        <f t="shared" si="8"/>
        <v>4.1811036129032253</v>
      </c>
      <c r="W17" s="53">
        <f t="shared" si="9"/>
        <v>0.12</v>
      </c>
      <c r="X17" s="61">
        <f t="shared" si="10"/>
        <v>1.6785183084887988E-2</v>
      </c>
      <c r="Y17" s="53">
        <f t="shared" si="11"/>
        <v>3.2475376392134372</v>
      </c>
      <c r="Z17" s="53">
        <f t="shared" si="3"/>
        <v>7.4286412521166625</v>
      </c>
      <c r="AA17" s="62"/>
      <c r="AB17" s="55">
        <f t="shared" si="4"/>
        <v>2.7350000000000003</v>
      </c>
    </row>
    <row r="18" spans="1:28" ht="20.25" customHeight="1" thickBot="1" x14ac:dyDescent="0.25">
      <c r="A18" s="56">
        <f t="shared" si="5"/>
        <v>13</v>
      </c>
      <c r="B18" s="39">
        <v>43683</v>
      </c>
      <c r="C18" s="40">
        <v>0.70763888888888893</v>
      </c>
      <c r="D18" s="41">
        <v>40.5</v>
      </c>
      <c r="E18" s="42">
        <v>26.1</v>
      </c>
      <c r="F18" s="43">
        <v>1460</v>
      </c>
      <c r="G18" s="44">
        <v>2</v>
      </c>
      <c r="H18" s="58"/>
      <c r="I18" s="46">
        <v>1</v>
      </c>
      <c r="J18" s="46">
        <v>1</v>
      </c>
      <c r="K18" s="47">
        <v>0</v>
      </c>
      <c r="L18" s="42">
        <v>6</v>
      </c>
      <c r="M18" s="59"/>
      <c r="N18" s="60"/>
      <c r="O18" s="50">
        <f t="shared" si="6"/>
        <v>62.000000003026798</v>
      </c>
      <c r="P18" s="53">
        <f t="shared" si="7"/>
        <v>25.749999999941792</v>
      </c>
      <c r="Q18" s="50">
        <f t="shared" si="0"/>
        <v>1448.6025806451612</v>
      </c>
      <c r="R18" s="51"/>
      <c r="S18" s="50">
        <f t="shared" si="1"/>
        <v>0</v>
      </c>
      <c r="T18" s="52">
        <v>98</v>
      </c>
      <c r="U18" s="50">
        <f t="shared" si="2"/>
        <v>1419.630529032258</v>
      </c>
      <c r="V18" s="53">
        <f t="shared" si="8"/>
        <v>5.600734141935483</v>
      </c>
      <c r="W18" s="53">
        <f t="shared" si="9"/>
        <v>0.122</v>
      </c>
      <c r="X18" s="61">
        <f t="shared" si="10"/>
        <v>1.7124266275797162E-2</v>
      </c>
      <c r="Y18" s="53">
        <f t="shared" si="11"/>
        <v>3.161585238753128</v>
      </c>
      <c r="Z18" s="53">
        <f t="shared" si="3"/>
        <v>8.762319380688611</v>
      </c>
      <c r="AA18" s="62"/>
      <c r="AB18" s="55">
        <f t="shared" si="4"/>
        <v>2.6100000000000003</v>
      </c>
    </row>
    <row r="19" spans="1:28" ht="20.25" customHeight="1" thickBot="1" x14ac:dyDescent="0.25">
      <c r="A19" s="56">
        <f t="shared" si="5"/>
        <v>14</v>
      </c>
      <c r="B19" s="39">
        <v>43683</v>
      </c>
      <c r="C19" s="40">
        <v>0.73611111111111116</v>
      </c>
      <c r="D19" s="41">
        <v>35.6</v>
      </c>
      <c r="E19" s="42">
        <v>19.8</v>
      </c>
      <c r="F19" s="43">
        <v>1605</v>
      </c>
      <c r="G19" s="44">
        <v>11</v>
      </c>
      <c r="H19" s="58"/>
      <c r="I19" s="46">
        <v>1</v>
      </c>
      <c r="J19" s="46">
        <v>1</v>
      </c>
      <c r="K19" s="47">
        <v>0</v>
      </c>
      <c r="L19" s="42">
        <v>6</v>
      </c>
      <c r="M19" s="59" t="s">
        <v>53</v>
      </c>
      <c r="N19" s="60"/>
      <c r="O19" s="50">
        <f t="shared" si="6"/>
        <v>40.999999997438863</v>
      </c>
      <c r="P19" s="53">
        <f t="shared" si="7"/>
        <v>26.43333333323244</v>
      </c>
      <c r="Q19" s="50">
        <f t="shared" si="0"/>
        <v>1592.4706451612903</v>
      </c>
      <c r="R19" s="51"/>
      <c r="S19" s="50">
        <f t="shared" si="1"/>
        <v>0</v>
      </c>
      <c r="T19" s="52">
        <v>98</v>
      </c>
      <c r="U19" s="50">
        <f t="shared" si="2"/>
        <v>1560.6212322580645</v>
      </c>
      <c r="V19" s="53">
        <f t="shared" si="8"/>
        <v>7.1613553741935476</v>
      </c>
      <c r="W19" s="53">
        <f t="shared" si="9"/>
        <v>0.13300000000000001</v>
      </c>
      <c r="X19" s="61">
        <f t="shared" si="10"/>
        <v>1.8940387331952139E-2</v>
      </c>
      <c r="Y19" s="53">
        <f t="shared" si="11"/>
        <v>2.6165456897162547</v>
      </c>
      <c r="Z19" s="53">
        <f t="shared" si="3"/>
        <v>9.7779010639098018</v>
      </c>
      <c r="AA19" s="62"/>
      <c r="AB19" s="55">
        <f t="shared" si="4"/>
        <v>1.98</v>
      </c>
    </row>
    <row r="20" spans="1:28" ht="20.25" customHeight="1" thickBot="1" x14ac:dyDescent="0.25">
      <c r="A20" s="56">
        <f t="shared" si="5"/>
        <v>15</v>
      </c>
      <c r="B20" s="39">
        <v>43683</v>
      </c>
      <c r="C20" s="40">
        <v>0.75902777777777775</v>
      </c>
      <c r="D20" s="41">
        <v>29</v>
      </c>
      <c r="E20" s="42">
        <v>16.2</v>
      </c>
      <c r="F20" s="43">
        <v>1595</v>
      </c>
      <c r="G20" s="44">
        <v>11</v>
      </c>
      <c r="H20" s="58"/>
      <c r="I20" s="46">
        <v>1</v>
      </c>
      <c r="J20" s="46">
        <v>1</v>
      </c>
      <c r="K20" s="47">
        <v>0</v>
      </c>
      <c r="L20" s="42">
        <v>6</v>
      </c>
      <c r="M20" s="59"/>
      <c r="N20" s="60"/>
      <c r="O20" s="50">
        <f t="shared" si="6"/>
        <v>33.000000002793968</v>
      </c>
      <c r="P20" s="53">
        <f t="shared" si="7"/>
        <v>26.983333333279006</v>
      </c>
      <c r="Q20" s="50">
        <f t="shared" si="0"/>
        <v>1582.5487096774193</v>
      </c>
      <c r="R20" s="51"/>
      <c r="S20" s="50">
        <f t="shared" si="1"/>
        <v>0</v>
      </c>
      <c r="T20" s="52">
        <v>98</v>
      </c>
      <c r="U20" s="50">
        <f t="shared" si="2"/>
        <v>1550.8977354838707</v>
      </c>
      <c r="V20" s="53">
        <f t="shared" si="8"/>
        <v>8.7122531096774178</v>
      </c>
      <c r="W20" s="53">
        <f t="shared" si="9"/>
        <v>0.14400000000000002</v>
      </c>
      <c r="X20" s="61">
        <f t="shared" si="10"/>
        <v>2.0063385520737682E-2</v>
      </c>
      <c r="Y20" s="53">
        <f t="shared" si="11"/>
        <v>2.3565425975291898</v>
      </c>
      <c r="Z20" s="53">
        <f t="shared" si="3"/>
        <v>11.068795707206608</v>
      </c>
      <c r="AA20" s="62"/>
      <c r="AB20" s="55">
        <f t="shared" si="4"/>
        <v>1.6199999999999999</v>
      </c>
    </row>
    <row r="21" spans="1:28" ht="20.25" customHeight="1" thickBot="1" x14ac:dyDescent="0.25">
      <c r="A21" s="56">
        <f t="shared" si="5"/>
        <v>16</v>
      </c>
      <c r="B21" s="39">
        <v>43683</v>
      </c>
      <c r="C21" s="40">
        <v>0.91736111111111107</v>
      </c>
      <c r="D21" s="41">
        <v>35.9</v>
      </c>
      <c r="E21" s="42">
        <v>23</v>
      </c>
      <c r="F21" s="43">
        <v>1640</v>
      </c>
      <c r="G21" s="44">
        <v>15</v>
      </c>
      <c r="H21" s="58"/>
      <c r="I21" s="46">
        <v>1</v>
      </c>
      <c r="J21" s="46">
        <v>1</v>
      </c>
      <c r="K21" s="47">
        <v>0</v>
      </c>
      <c r="L21" s="42">
        <v>6</v>
      </c>
      <c r="M21" s="59"/>
      <c r="N21" s="60"/>
      <c r="O21" s="50">
        <f t="shared" si="6"/>
        <v>227.99999999930151</v>
      </c>
      <c r="P21" s="53">
        <f t="shared" si="7"/>
        <v>30.783333333267365</v>
      </c>
      <c r="Q21" s="50">
        <f t="shared" si="0"/>
        <v>1627.1974193548388</v>
      </c>
      <c r="R21" s="51"/>
      <c r="S21" s="50">
        <f t="shared" si="1"/>
        <v>0</v>
      </c>
      <c r="T21" s="52">
        <v>98</v>
      </c>
      <c r="U21" s="50">
        <f t="shared" si="2"/>
        <v>1594.6534709677421</v>
      </c>
      <c r="V21" s="53">
        <f t="shared" si="8"/>
        <v>10.30690658064516</v>
      </c>
      <c r="W21" s="53">
        <f t="shared" si="9"/>
        <v>0.15900000000000003</v>
      </c>
      <c r="X21" s="61">
        <f t="shared" si="10"/>
        <v>1.7995046723906991E-2</v>
      </c>
      <c r="Y21" s="53">
        <f t="shared" si="11"/>
        <v>3.706857923587449</v>
      </c>
      <c r="Z21" s="53">
        <f t="shared" si="3"/>
        <v>14.01376450423261</v>
      </c>
      <c r="AA21" s="62"/>
      <c r="AB21" s="55">
        <f t="shared" si="4"/>
        <v>2.2999999999999998</v>
      </c>
    </row>
    <row r="22" spans="1:28" ht="20.25" customHeight="1" thickBot="1" x14ac:dyDescent="0.25">
      <c r="A22" s="56">
        <f t="shared" si="5"/>
        <v>17</v>
      </c>
      <c r="B22" s="39">
        <v>43684</v>
      </c>
      <c r="C22" s="40">
        <v>0.4770833333333333</v>
      </c>
      <c r="D22" s="41">
        <v>28.7</v>
      </c>
      <c r="E22" s="42">
        <v>16.8</v>
      </c>
      <c r="F22" s="43">
        <v>1810</v>
      </c>
      <c r="G22" s="44">
        <v>9</v>
      </c>
      <c r="H22" s="58"/>
      <c r="I22" s="46">
        <v>1</v>
      </c>
      <c r="J22" s="46">
        <v>1</v>
      </c>
      <c r="K22" s="47">
        <v>0</v>
      </c>
      <c r="L22" s="42">
        <v>6</v>
      </c>
      <c r="M22" s="59"/>
      <c r="N22" s="60"/>
      <c r="O22" s="50">
        <f t="shared" si="6"/>
        <v>805.99999999743886</v>
      </c>
      <c r="P22" s="53">
        <f t="shared" si="7"/>
        <v>44.216666666558012</v>
      </c>
      <c r="Q22" s="50">
        <f t="shared" si="0"/>
        <v>1795.8703225806451</v>
      </c>
      <c r="R22" s="51"/>
      <c r="S22" s="50">
        <f t="shared" si="1"/>
        <v>0</v>
      </c>
      <c r="T22" s="52">
        <v>98</v>
      </c>
      <c r="U22" s="50">
        <f t="shared" si="2"/>
        <v>1759.952916129032</v>
      </c>
      <c r="V22" s="53">
        <f t="shared" si="8"/>
        <v>12.066859496774192</v>
      </c>
      <c r="W22" s="53">
        <f t="shared" si="9"/>
        <v>0.16800000000000004</v>
      </c>
      <c r="X22" s="61">
        <f t="shared" si="10"/>
        <v>1.9871698589163524E-2</v>
      </c>
      <c r="Y22" s="53">
        <f t="shared" si="11"/>
        <v>2.8355362077686488</v>
      </c>
      <c r="Z22" s="53">
        <f t="shared" si="3"/>
        <v>14.90239570454284</v>
      </c>
      <c r="AA22" s="13"/>
      <c r="AB22" s="55">
        <f t="shared" si="4"/>
        <v>1.6800000000000002</v>
      </c>
    </row>
    <row r="23" spans="1:28" ht="20.25" customHeight="1" thickBot="1" x14ac:dyDescent="0.25">
      <c r="A23" s="56">
        <f t="shared" si="5"/>
        <v>18</v>
      </c>
      <c r="B23" s="39">
        <v>43684</v>
      </c>
      <c r="C23" s="40">
        <v>0.50972222222222219</v>
      </c>
      <c r="D23" s="41">
        <v>17.5</v>
      </c>
      <c r="E23" s="42">
        <v>7</v>
      </c>
      <c r="F23" s="43">
        <v>1620</v>
      </c>
      <c r="G23" s="44">
        <v>30</v>
      </c>
      <c r="H23" s="58"/>
      <c r="I23" s="46">
        <v>1</v>
      </c>
      <c r="J23" s="46">
        <v>1</v>
      </c>
      <c r="K23" s="47">
        <v>0</v>
      </c>
      <c r="L23" s="42">
        <v>6</v>
      </c>
      <c r="M23" s="59"/>
      <c r="N23" s="60"/>
      <c r="O23" s="50">
        <f t="shared" si="6"/>
        <v>47.000000006519258</v>
      </c>
      <c r="P23" s="53">
        <f t="shared" si="7"/>
        <v>45</v>
      </c>
      <c r="Q23" s="50">
        <f t="shared" si="0"/>
        <v>1607.3535483870969</v>
      </c>
      <c r="R23" s="51"/>
      <c r="S23" s="50">
        <f t="shared" si="1"/>
        <v>0</v>
      </c>
      <c r="T23" s="52">
        <v>98</v>
      </c>
      <c r="U23" s="50">
        <f t="shared" si="2"/>
        <v>1575.206477419355</v>
      </c>
      <c r="V23" s="53">
        <f t="shared" si="8"/>
        <v>13.642065974193548</v>
      </c>
      <c r="W23" s="53">
        <f t="shared" si="9"/>
        <v>0.19800000000000004</v>
      </c>
      <c r="X23" s="61">
        <f t="shared" si="10"/>
        <v>2.3245150695009285E-2</v>
      </c>
      <c r="Y23" s="53">
        <f t="shared" si="11"/>
        <v>1.4930576809634994</v>
      </c>
      <c r="Z23" s="53">
        <f t="shared" si="3"/>
        <v>15.135123655157047</v>
      </c>
      <c r="AA23" s="13"/>
      <c r="AB23" s="55">
        <f t="shared" si="4"/>
        <v>0.7</v>
      </c>
    </row>
    <row r="24" spans="1:28" ht="20.25" customHeight="1" thickBot="1" x14ac:dyDescent="0.25">
      <c r="A24" s="56">
        <f t="shared" si="5"/>
        <v>19</v>
      </c>
      <c r="B24" s="39">
        <v>43684</v>
      </c>
      <c r="C24" s="40">
        <v>0.5131944444444444</v>
      </c>
      <c r="D24" s="41">
        <v>7.6</v>
      </c>
      <c r="E24" s="42">
        <v>0.9</v>
      </c>
      <c r="F24" s="43">
        <v>1625</v>
      </c>
      <c r="G24" s="44">
        <v>54</v>
      </c>
      <c r="H24" s="58"/>
      <c r="I24" s="46">
        <v>1</v>
      </c>
      <c r="J24" s="46">
        <v>1</v>
      </c>
      <c r="K24" s="47">
        <v>0</v>
      </c>
      <c r="L24" s="42">
        <v>6</v>
      </c>
      <c r="M24" s="59"/>
      <c r="N24" s="60"/>
      <c r="O24" s="50">
        <f t="shared" si="6"/>
        <v>4.9999999953433871</v>
      </c>
      <c r="P24" s="53">
        <f t="shared" si="7"/>
        <v>45.083333333255723</v>
      </c>
      <c r="Q24" s="50">
        <f t="shared" si="0"/>
        <v>1612.3145161290322</v>
      </c>
      <c r="R24" s="51"/>
      <c r="S24" s="50">
        <f t="shared" si="1"/>
        <v>0</v>
      </c>
      <c r="T24" s="52">
        <v>98</v>
      </c>
      <c r="U24" s="50">
        <f t="shared" si="2"/>
        <v>1580.0682258064514</v>
      </c>
      <c r="V24" s="53">
        <f t="shared" si="8"/>
        <v>15.222134199999999</v>
      </c>
      <c r="W24" s="53">
        <f t="shared" si="9"/>
        <v>0.25200000000000006</v>
      </c>
      <c r="X24" s="61">
        <f t="shared" si="10"/>
        <v>2.5628282787183515E-2</v>
      </c>
      <c r="Y24" s="53">
        <f t="shared" si="11"/>
        <v>0.45479119711868626</v>
      </c>
      <c r="Z24" s="53">
        <f t="shared" si="3"/>
        <v>15.676925397118685</v>
      </c>
      <c r="AA24" s="13"/>
      <c r="AB24" s="55">
        <f t="shared" si="4"/>
        <v>0.09</v>
      </c>
    </row>
    <row r="25" spans="1:28" ht="20.25" customHeight="1" thickBot="1" x14ac:dyDescent="0.25">
      <c r="A25" s="56">
        <f t="shared" si="5"/>
        <v>20</v>
      </c>
      <c r="B25" s="39">
        <v>43684</v>
      </c>
      <c r="C25" s="40">
        <v>0.51527777777777783</v>
      </c>
      <c r="D25" s="41">
        <v>0.6</v>
      </c>
      <c r="E25" s="42">
        <v>0</v>
      </c>
      <c r="F25" s="43">
        <v>300</v>
      </c>
      <c r="G25" s="44">
        <v>0</v>
      </c>
      <c r="H25" s="58"/>
      <c r="I25" s="46">
        <v>1</v>
      </c>
      <c r="J25" s="46">
        <v>1</v>
      </c>
      <c r="K25" s="47">
        <v>0</v>
      </c>
      <c r="L25" s="42">
        <v>6</v>
      </c>
      <c r="M25" s="59"/>
      <c r="N25" s="60"/>
      <c r="O25" s="50">
        <f t="shared" si="6"/>
        <v>2.9999999993015081</v>
      </c>
      <c r="P25" s="53">
        <f t="shared" si="7"/>
        <v>45.133333333244082</v>
      </c>
      <c r="Q25" s="50">
        <f t="shared" si="0"/>
        <v>297.658064516129</v>
      </c>
      <c r="R25" s="51"/>
      <c r="S25" s="50">
        <f t="shared" si="1"/>
        <v>0</v>
      </c>
      <c r="T25" s="52">
        <v>98</v>
      </c>
      <c r="U25" s="50">
        <f t="shared" si="2"/>
        <v>291.70490322580639</v>
      </c>
      <c r="V25" s="53">
        <f t="shared" si="8"/>
        <v>15.513839103225806</v>
      </c>
      <c r="W25" s="53">
        <f t="shared" si="9"/>
        <v>0.25200000000000006</v>
      </c>
      <c r="X25" s="61">
        <f t="shared" si="10"/>
        <v>2.5999999999999999E-2</v>
      </c>
      <c r="Y25" s="53">
        <f t="shared" si="11"/>
        <v>0.24129258342968854</v>
      </c>
      <c r="Z25" s="53">
        <f t="shared" si="3"/>
        <v>15.755131686655494</v>
      </c>
      <c r="AA25" s="13"/>
      <c r="AB25" s="55">
        <f t="shared" si="4"/>
        <v>0</v>
      </c>
    </row>
    <row r="26" spans="1:28" ht="20.25" customHeight="1" thickBot="1" x14ac:dyDescent="0.25">
      <c r="A26" s="56">
        <f t="shared" si="5"/>
        <v>21</v>
      </c>
      <c r="B26" s="39"/>
      <c r="C26" s="40"/>
      <c r="D26" s="41"/>
      <c r="E26" s="42"/>
      <c r="F26" s="43"/>
      <c r="G26" s="44"/>
      <c r="H26" s="58"/>
      <c r="I26" s="46">
        <v>1</v>
      </c>
      <c r="J26" s="46">
        <v>1</v>
      </c>
      <c r="K26" s="47">
        <v>0</v>
      </c>
      <c r="L26" s="42">
        <v>6</v>
      </c>
      <c r="M26" s="59"/>
      <c r="N26" s="60"/>
      <c r="O26" s="50">
        <f t="shared" si="6"/>
        <v>-62905702</v>
      </c>
      <c r="P26" s="53">
        <f t="shared" si="7"/>
        <v>-1048383.2333333334</v>
      </c>
      <c r="Q26" s="50">
        <f t="shared" si="0"/>
        <v>0</v>
      </c>
      <c r="R26" s="51"/>
      <c r="S26" s="50">
        <f t="shared" si="1"/>
        <v>0</v>
      </c>
      <c r="T26" s="52">
        <f t="shared" ref="T6:T84" si="12">T27</f>
        <v>95.670578930496973</v>
      </c>
      <c r="U26" s="50">
        <f t="shared" si="2"/>
        <v>0</v>
      </c>
      <c r="V26" s="53">
        <f t="shared" si="8"/>
        <v>15.513839103225806</v>
      </c>
      <c r="W26" s="53">
        <f t="shared" si="9"/>
        <v>0.25200000000000006</v>
      </c>
      <c r="X26" s="61">
        <f t="shared" si="10"/>
        <v>2.5999999999999999E-2</v>
      </c>
      <c r="Y26" s="53">
        <f t="shared" si="11"/>
        <v>0.23590513075636099</v>
      </c>
      <c r="Z26" s="53">
        <f t="shared" si="3"/>
        <v>15.749744233982167</v>
      </c>
      <c r="AA26" s="13"/>
      <c r="AB26" s="55">
        <f t="shared" si="4"/>
        <v>0</v>
      </c>
    </row>
    <row r="27" spans="1:28" ht="20.25" customHeight="1" thickBot="1" x14ac:dyDescent="0.25">
      <c r="A27" s="56">
        <f t="shared" si="5"/>
        <v>22</v>
      </c>
      <c r="B27" s="39"/>
      <c r="C27" s="40"/>
      <c r="D27" s="41"/>
      <c r="E27" s="42"/>
      <c r="F27" s="43"/>
      <c r="G27" s="44"/>
      <c r="H27" s="58"/>
      <c r="I27" s="46">
        <v>1</v>
      </c>
      <c r="J27" s="46">
        <v>1</v>
      </c>
      <c r="K27" s="47">
        <v>0</v>
      </c>
      <c r="L27" s="42">
        <v>6</v>
      </c>
      <c r="M27" s="59"/>
      <c r="N27" s="60"/>
      <c r="O27" s="50">
        <f t="shared" si="6"/>
        <v>0</v>
      </c>
      <c r="P27" s="53">
        <f t="shared" si="7"/>
        <v>-1048383.2333333334</v>
      </c>
      <c r="Q27" s="50">
        <f t="shared" si="0"/>
        <v>0</v>
      </c>
      <c r="R27" s="51"/>
      <c r="S27" s="50">
        <f t="shared" si="1"/>
        <v>0</v>
      </c>
      <c r="T27" s="52">
        <f t="shared" si="12"/>
        <v>95.670578930496973</v>
      </c>
      <c r="U27" s="50">
        <f t="shared" si="2"/>
        <v>0</v>
      </c>
      <c r="V27" s="53">
        <f t="shared" si="8"/>
        <v>15.513839103225806</v>
      </c>
      <c r="W27" s="53">
        <f t="shared" si="9"/>
        <v>0.25200000000000006</v>
      </c>
      <c r="X27" s="61">
        <f t="shared" si="10"/>
        <v>2.5999999999999999E-2</v>
      </c>
      <c r="Y27" s="53">
        <f t="shared" si="11"/>
        <v>0.23590513075636099</v>
      </c>
      <c r="Z27" s="53">
        <f t="shared" si="3"/>
        <v>15.749744233982167</v>
      </c>
      <c r="AA27" s="13"/>
      <c r="AB27" s="55">
        <f t="shared" si="4"/>
        <v>0</v>
      </c>
    </row>
    <row r="28" spans="1:28" ht="20.25" customHeight="1" thickBot="1" x14ac:dyDescent="0.25">
      <c r="A28" s="56">
        <f t="shared" si="5"/>
        <v>23</v>
      </c>
      <c r="B28" s="39"/>
      <c r="C28" s="40"/>
      <c r="D28" s="41"/>
      <c r="E28" s="42"/>
      <c r="F28" s="43"/>
      <c r="G28" s="44"/>
      <c r="H28" s="58"/>
      <c r="I28" s="46">
        <v>1</v>
      </c>
      <c r="J28" s="46">
        <v>1</v>
      </c>
      <c r="K28" s="47">
        <v>0</v>
      </c>
      <c r="L28" s="42">
        <v>6</v>
      </c>
      <c r="M28" s="59"/>
      <c r="N28" s="60"/>
      <c r="O28" s="50">
        <f t="shared" si="6"/>
        <v>0</v>
      </c>
      <c r="P28" s="53">
        <f t="shared" si="7"/>
        <v>-1048383.2333333334</v>
      </c>
      <c r="Q28" s="50">
        <f t="shared" si="0"/>
        <v>0</v>
      </c>
      <c r="R28" s="51"/>
      <c r="S28" s="50">
        <f t="shared" si="1"/>
        <v>0</v>
      </c>
      <c r="T28" s="52">
        <f t="shared" si="12"/>
        <v>95.670578930496973</v>
      </c>
      <c r="U28" s="50">
        <f t="shared" si="2"/>
        <v>0</v>
      </c>
      <c r="V28" s="53">
        <f t="shared" si="8"/>
        <v>15.513839103225806</v>
      </c>
      <c r="W28" s="53">
        <f t="shared" si="9"/>
        <v>0.25200000000000006</v>
      </c>
      <c r="X28" s="61">
        <f t="shared" si="10"/>
        <v>2.5999999999999999E-2</v>
      </c>
      <c r="Y28" s="53">
        <f t="shared" si="11"/>
        <v>0.23590513075636099</v>
      </c>
      <c r="Z28" s="53">
        <f t="shared" si="3"/>
        <v>15.749744233982167</v>
      </c>
      <c r="AA28" s="13"/>
      <c r="AB28" s="55">
        <f t="shared" si="4"/>
        <v>0</v>
      </c>
    </row>
    <row r="29" spans="1:28" ht="20.25" customHeight="1" thickBot="1" x14ac:dyDescent="0.25">
      <c r="A29" s="56">
        <f t="shared" si="5"/>
        <v>24</v>
      </c>
      <c r="B29" s="39"/>
      <c r="C29" s="40"/>
      <c r="D29" s="41"/>
      <c r="E29" s="42"/>
      <c r="F29" s="43"/>
      <c r="G29" s="44"/>
      <c r="H29" s="58"/>
      <c r="I29" s="46">
        <v>1</v>
      </c>
      <c r="J29" s="46">
        <v>1</v>
      </c>
      <c r="K29" s="47">
        <v>0</v>
      </c>
      <c r="L29" s="42">
        <v>6</v>
      </c>
      <c r="M29" s="59"/>
      <c r="N29" s="60"/>
      <c r="O29" s="50">
        <f t="shared" si="6"/>
        <v>0</v>
      </c>
      <c r="P29" s="53">
        <f t="shared" si="7"/>
        <v>-1048383.2333333334</v>
      </c>
      <c r="Q29" s="50">
        <f t="shared" si="0"/>
        <v>0</v>
      </c>
      <c r="R29" s="51"/>
      <c r="S29" s="50">
        <f t="shared" si="1"/>
        <v>0</v>
      </c>
      <c r="T29" s="52">
        <f t="shared" si="12"/>
        <v>95.670578930496973</v>
      </c>
      <c r="U29" s="50">
        <f t="shared" si="2"/>
        <v>0</v>
      </c>
      <c r="V29" s="53">
        <f t="shared" si="8"/>
        <v>15.513839103225806</v>
      </c>
      <c r="W29" s="53">
        <f t="shared" si="9"/>
        <v>0.25200000000000006</v>
      </c>
      <c r="X29" s="61">
        <f t="shared" si="10"/>
        <v>2.5999999999999999E-2</v>
      </c>
      <c r="Y29" s="53">
        <f t="shared" si="11"/>
        <v>0.23590513075636099</v>
      </c>
      <c r="Z29" s="53">
        <f t="shared" si="3"/>
        <v>15.749744233982167</v>
      </c>
      <c r="AA29" s="13"/>
      <c r="AB29" s="55">
        <f t="shared" si="4"/>
        <v>0</v>
      </c>
    </row>
    <row r="30" spans="1:28" ht="20.25" customHeight="1" thickBot="1" x14ac:dyDescent="0.25">
      <c r="A30" s="56">
        <f t="shared" si="5"/>
        <v>25</v>
      </c>
      <c r="B30" s="39"/>
      <c r="C30" s="40"/>
      <c r="D30" s="41"/>
      <c r="E30" s="42"/>
      <c r="F30" s="43"/>
      <c r="G30" s="44"/>
      <c r="H30" s="58"/>
      <c r="I30" s="46">
        <v>1</v>
      </c>
      <c r="J30" s="46">
        <v>1</v>
      </c>
      <c r="K30" s="47">
        <v>0</v>
      </c>
      <c r="L30" s="42">
        <v>6</v>
      </c>
      <c r="M30" s="59"/>
      <c r="N30" s="60"/>
      <c r="O30" s="50">
        <f t="shared" si="6"/>
        <v>0</v>
      </c>
      <c r="P30" s="53">
        <f t="shared" si="7"/>
        <v>-1048383.2333333334</v>
      </c>
      <c r="Q30" s="50">
        <f t="shared" si="0"/>
        <v>0</v>
      </c>
      <c r="R30" s="51"/>
      <c r="S30" s="50">
        <f t="shared" si="1"/>
        <v>0</v>
      </c>
      <c r="T30" s="52">
        <f t="shared" si="12"/>
        <v>95.670578930496973</v>
      </c>
      <c r="U30" s="50">
        <f t="shared" si="2"/>
        <v>0</v>
      </c>
      <c r="V30" s="53">
        <f t="shared" si="8"/>
        <v>15.513839103225806</v>
      </c>
      <c r="W30" s="53">
        <f t="shared" si="9"/>
        <v>0.25200000000000006</v>
      </c>
      <c r="X30" s="61">
        <f t="shared" si="10"/>
        <v>2.5999999999999999E-2</v>
      </c>
      <c r="Y30" s="53">
        <f t="shared" si="11"/>
        <v>0.23590513075636099</v>
      </c>
      <c r="Z30" s="53">
        <f t="shared" si="3"/>
        <v>15.749744233982167</v>
      </c>
      <c r="AA30" s="13"/>
      <c r="AB30" s="55">
        <f t="shared" si="4"/>
        <v>0</v>
      </c>
    </row>
    <row r="31" spans="1:28" ht="20.25" customHeight="1" thickBot="1" x14ac:dyDescent="0.25">
      <c r="A31" s="56">
        <f t="shared" si="5"/>
        <v>26</v>
      </c>
      <c r="B31" s="39"/>
      <c r="C31" s="40"/>
      <c r="D31" s="41"/>
      <c r="E31" s="42"/>
      <c r="F31" s="43"/>
      <c r="G31" s="44"/>
      <c r="H31" s="58"/>
      <c r="I31" s="46">
        <v>1</v>
      </c>
      <c r="J31" s="46">
        <v>1</v>
      </c>
      <c r="K31" s="47">
        <v>0</v>
      </c>
      <c r="L31" s="42">
        <v>6</v>
      </c>
      <c r="M31" s="59"/>
      <c r="N31" s="60"/>
      <c r="O31" s="50">
        <f t="shared" si="6"/>
        <v>0</v>
      </c>
      <c r="P31" s="53">
        <f t="shared" si="7"/>
        <v>-1048383.2333333334</v>
      </c>
      <c r="Q31" s="50">
        <f t="shared" si="0"/>
        <v>0</v>
      </c>
      <c r="R31" s="51"/>
      <c r="S31" s="50">
        <f t="shared" si="1"/>
        <v>0</v>
      </c>
      <c r="T31" s="52">
        <f t="shared" si="12"/>
        <v>95.670578930496973</v>
      </c>
      <c r="U31" s="50">
        <f t="shared" si="2"/>
        <v>0</v>
      </c>
      <c r="V31" s="53">
        <f t="shared" si="8"/>
        <v>15.513839103225806</v>
      </c>
      <c r="W31" s="53">
        <f t="shared" si="9"/>
        <v>0.25200000000000006</v>
      </c>
      <c r="X31" s="61">
        <f t="shared" si="10"/>
        <v>2.5999999999999999E-2</v>
      </c>
      <c r="Y31" s="53">
        <f t="shared" si="11"/>
        <v>0.23590513075636099</v>
      </c>
      <c r="Z31" s="53">
        <f t="shared" si="3"/>
        <v>15.749744233982167</v>
      </c>
      <c r="AA31" s="13"/>
      <c r="AB31" s="55">
        <f t="shared" si="4"/>
        <v>0</v>
      </c>
    </row>
    <row r="32" spans="1:28" ht="20.25" customHeight="1" thickBot="1" x14ac:dyDescent="0.25">
      <c r="A32" s="56">
        <f t="shared" si="5"/>
        <v>27</v>
      </c>
      <c r="B32" s="39"/>
      <c r="C32" s="40"/>
      <c r="D32" s="41"/>
      <c r="E32" s="42"/>
      <c r="F32" s="43"/>
      <c r="G32" s="44"/>
      <c r="H32" s="58"/>
      <c r="I32" s="46">
        <v>1</v>
      </c>
      <c r="J32" s="46">
        <v>1</v>
      </c>
      <c r="K32" s="47">
        <v>0</v>
      </c>
      <c r="L32" s="42">
        <v>6</v>
      </c>
      <c r="M32" s="59"/>
      <c r="N32" s="60"/>
      <c r="O32" s="50">
        <f t="shared" si="6"/>
        <v>0</v>
      </c>
      <c r="P32" s="53">
        <f t="shared" si="7"/>
        <v>-1048383.2333333334</v>
      </c>
      <c r="Q32" s="50">
        <f t="shared" si="0"/>
        <v>0</v>
      </c>
      <c r="R32" s="51"/>
      <c r="S32" s="50">
        <f t="shared" si="1"/>
        <v>0</v>
      </c>
      <c r="T32" s="52">
        <f t="shared" si="12"/>
        <v>95.670578930496973</v>
      </c>
      <c r="U32" s="50">
        <f t="shared" si="2"/>
        <v>0</v>
      </c>
      <c r="V32" s="53">
        <f t="shared" si="8"/>
        <v>15.513839103225806</v>
      </c>
      <c r="W32" s="53">
        <f t="shared" si="9"/>
        <v>0.25200000000000006</v>
      </c>
      <c r="X32" s="61">
        <f t="shared" si="10"/>
        <v>2.5999999999999999E-2</v>
      </c>
      <c r="Y32" s="53">
        <f t="shared" si="11"/>
        <v>0.23590513075636099</v>
      </c>
      <c r="Z32" s="53">
        <f t="shared" si="3"/>
        <v>15.749744233982167</v>
      </c>
      <c r="AA32" s="13"/>
      <c r="AB32" s="55">
        <f t="shared" si="4"/>
        <v>0</v>
      </c>
    </row>
    <row r="33" spans="1:28" ht="20.25" customHeight="1" thickBot="1" x14ac:dyDescent="0.25">
      <c r="A33" s="56">
        <f t="shared" si="5"/>
        <v>28</v>
      </c>
      <c r="B33" s="39"/>
      <c r="C33" s="40"/>
      <c r="D33" s="41"/>
      <c r="E33" s="42"/>
      <c r="F33" s="43"/>
      <c r="G33" s="44"/>
      <c r="H33" s="58"/>
      <c r="I33" s="46">
        <v>1</v>
      </c>
      <c r="J33" s="46">
        <v>1</v>
      </c>
      <c r="K33" s="47">
        <v>0</v>
      </c>
      <c r="L33" s="42">
        <v>6</v>
      </c>
      <c r="M33" s="59"/>
      <c r="N33" s="60"/>
      <c r="O33" s="50">
        <f t="shared" si="6"/>
        <v>0</v>
      </c>
      <c r="P33" s="53">
        <f t="shared" si="7"/>
        <v>-1048383.2333333334</v>
      </c>
      <c r="Q33" s="50">
        <f t="shared" si="0"/>
        <v>0</v>
      </c>
      <c r="R33" s="51"/>
      <c r="S33" s="50">
        <f t="shared" si="1"/>
        <v>0</v>
      </c>
      <c r="T33" s="52">
        <f t="shared" si="12"/>
        <v>95.670578930496973</v>
      </c>
      <c r="U33" s="50">
        <f t="shared" si="2"/>
        <v>0</v>
      </c>
      <c r="V33" s="53">
        <f t="shared" si="8"/>
        <v>15.513839103225806</v>
      </c>
      <c r="W33" s="53">
        <f t="shared" si="9"/>
        <v>0.25200000000000006</v>
      </c>
      <c r="X33" s="61">
        <f t="shared" si="10"/>
        <v>2.5999999999999999E-2</v>
      </c>
      <c r="Y33" s="53">
        <f t="shared" si="11"/>
        <v>0.23590513075636099</v>
      </c>
      <c r="Z33" s="53">
        <f t="shared" si="3"/>
        <v>15.749744233982167</v>
      </c>
      <c r="AA33" s="13"/>
      <c r="AB33" s="55">
        <f t="shared" si="4"/>
        <v>0</v>
      </c>
    </row>
    <row r="34" spans="1:28" ht="20.25" customHeight="1" thickBot="1" x14ac:dyDescent="0.25">
      <c r="A34" s="56">
        <f t="shared" si="5"/>
        <v>29</v>
      </c>
      <c r="B34" s="39"/>
      <c r="C34" s="40"/>
      <c r="D34" s="41"/>
      <c r="E34" s="42"/>
      <c r="F34" s="43"/>
      <c r="G34" s="44"/>
      <c r="H34" s="58"/>
      <c r="I34" s="46">
        <v>1</v>
      </c>
      <c r="J34" s="46">
        <v>1</v>
      </c>
      <c r="K34" s="47">
        <v>0</v>
      </c>
      <c r="L34" s="42">
        <v>6</v>
      </c>
      <c r="M34" s="59"/>
      <c r="N34" s="60"/>
      <c r="O34" s="50">
        <f t="shared" si="6"/>
        <v>0</v>
      </c>
      <c r="P34" s="53">
        <f t="shared" si="7"/>
        <v>-1048383.2333333334</v>
      </c>
      <c r="Q34" s="50">
        <f t="shared" si="0"/>
        <v>0</v>
      </c>
      <c r="R34" s="51"/>
      <c r="S34" s="50">
        <f t="shared" si="1"/>
        <v>0</v>
      </c>
      <c r="T34" s="52">
        <f t="shared" si="12"/>
        <v>95.670578930496973</v>
      </c>
      <c r="U34" s="50">
        <f t="shared" si="2"/>
        <v>0</v>
      </c>
      <c r="V34" s="53">
        <f t="shared" si="8"/>
        <v>15.513839103225806</v>
      </c>
      <c r="W34" s="53">
        <f t="shared" si="9"/>
        <v>0.25200000000000006</v>
      </c>
      <c r="X34" s="61">
        <f t="shared" si="10"/>
        <v>2.5999999999999999E-2</v>
      </c>
      <c r="Y34" s="53">
        <f t="shared" si="11"/>
        <v>0.23590513075636099</v>
      </c>
      <c r="Z34" s="53">
        <f t="shared" si="3"/>
        <v>15.749744233982167</v>
      </c>
      <c r="AA34" s="13"/>
      <c r="AB34" s="55">
        <f t="shared" si="4"/>
        <v>0</v>
      </c>
    </row>
    <row r="35" spans="1:28" ht="20.25" customHeight="1" thickBot="1" x14ac:dyDescent="0.25">
      <c r="A35" s="56">
        <f t="shared" si="5"/>
        <v>30</v>
      </c>
      <c r="B35" s="39"/>
      <c r="C35" s="40"/>
      <c r="D35" s="41"/>
      <c r="E35" s="42"/>
      <c r="F35" s="43"/>
      <c r="G35" s="44"/>
      <c r="H35" s="58"/>
      <c r="I35" s="46">
        <v>1</v>
      </c>
      <c r="J35" s="46">
        <v>1</v>
      </c>
      <c r="K35" s="47">
        <v>0</v>
      </c>
      <c r="L35" s="42">
        <v>6</v>
      </c>
      <c r="M35" s="59"/>
      <c r="N35" s="60"/>
      <c r="O35" s="50">
        <f t="shared" si="6"/>
        <v>0</v>
      </c>
      <c r="P35" s="53">
        <f t="shared" si="7"/>
        <v>-1048383.2333333334</v>
      </c>
      <c r="Q35" s="50">
        <f t="shared" si="0"/>
        <v>0</v>
      </c>
      <c r="R35" s="51"/>
      <c r="S35" s="50">
        <f t="shared" si="1"/>
        <v>0</v>
      </c>
      <c r="T35" s="52">
        <f t="shared" si="12"/>
        <v>95.670578930496973</v>
      </c>
      <c r="U35" s="50">
        <f t="shared" si="2"/>
        <v>0</v>
      </c>
      <c r="V35" s="53">
        <f t="shared" si="8"/>
        <v>15.513839103225806</v>
      </c>
      <c r="W35" s="53">
        <f t="shared" si="9"/>
        <v>0.25200000000000006</v>
      </c>
      <c r="X35" s="61">
        <f t="shared" si="10"/>
        <v>2.5999999999999999E-2</v>
      </c>
      <c r="Y35" s="53">
        <f t="shared" si="11"/>
        <v>0.23590513075636099</v>
      </c>
      <c r="Z35" s="53">
        <f t="shared" si="3"/>
        <v>15.749744233982167</v>
      </c>
      <c r="AA35" s="13"/>
      <c r="AB35" s="55">
        <f t="shared" si="4"/>
        <v>0</v>
      </c>
    </row>
    <row r="36" spans="1:28" ht="20.25" customHeight="1" thickBot="1" x14ac:dyDescent="0.25">
      <c r="A36" s="56">
        <f t="shared" si="5"/>
        <v>31</v>
      </c>
      <c r="B36" s="39"/>
      <c r="C36" s="40"/>
      <c r="D36" s="41"/>
      <c r="E36" s="42"/>
      <c r="F36" s="43"/>
      <c r="G36" s="44"/>
      <c r="H36" s="58"/>
      <c r="I36" s="46">
        <v>1</v>
      </c>
      <c r="J36" s="46">
        <v>1</v>
      </c>
      <c r="K36" s="47">
        <v>0</v>
      </c>
      <c r="L36" s="42">
        <v>6</v>
      </c>
      <c r="M36" s="59"/>
      <c r="N36" s="60"/>
      <c r="O36" s="50">
        <f t="shared" si="6"/>
        <v>0</v>
      </c>
      <c r="P36" s="53">
        <f t="shared" si="7"/>
        <v>-1048383.2333333334</v>
      </c>
      <c r="Q36" s="50">
        <f t="shared" si="0"/>
        <v>0</v>
      </c>
      <c r="R36" s="51"/>
      <c r="S36" s="50">
        <f t="shared" si="1"/>
        <v>0</v>
      </c>
      <c r="T36" s="52">
        <f t="shared" si="12"/>
        <v>95.670578930496973</v>
      </c>
      <c r="U36" s="50">
        <f t="shared" si="2"/>
        <v>0</v>
      </c>
      <c r="V36" s="53">
        <f t="shared" si="8"/>
        <v>15.513839103225806</v>
      </c>
      <c r="W36" s="53">
        <f t="shared" si="9"/>
        <v>0.25200000000000006</v>
      </c>
      <c r="X36" s="61">
        <f t="shared" si="10"/>
        <v>2.5999999999999999E-2</v>
      </c>
      <c r="Y36" s="53">
        <f t="shared" si="11"/>
        <v>0.23590513075636099</v>
      </c>
      <c r="Z36" s="53">
        <f t="shared" si="3"/>
        <v>15.749744233982167</v>
      </c>
      <c r="AA36" s="13"/>
      <c r="AB36" s="55">
        <f t="shared" si="4"/>
        <v>0</v>
      </c>
    </row>
    <row r="37" spans="1:28" ht="20.25" customHeight="1" x14ac:dyDescent="0.2">
      <c r="A37" s="56">
        <f t="shared" si="5"/>
        <v>32</v>
      </c>
      <c r="B37" s="39"/>
      <c r="C37" s="40"/>
      <c r="D37" s="41"/>
      <c r="E37" s="42"/>
      <c r="F37" s="43"/>
      <c r="G37" s="44"/>
      <c r="H37" s="58"/>
      <c r="I37" s="46">
        <v>1</v>
      </c>
      <c r="J37" s="46">
        <v>1</v>
      </c>
      <c r="K37" s="47">
        <v>0</v>
      </c>
      <c r="L37" s="42">
        <v>6</v>
      </c>
      <c r="M37" s="59"/>
      <c r="N37" s="60"/>
      <c r="O37" s="50">
        <f t="shared" si="6"/>
        <v>0</v>
      </c>
      <c r="P37" s="53">
        <f t="shared" si="7"/>
        <v>-1048383.2333333334</v>
      </c>
      <c r="Q37" s="50">
        <f t="shared" si="0"/>
        <v>0</v>
      </c>
      <c r="R37" s="51"/>
      <c r="S37" s="50">
        <f t="shared" si="1"/>
        <v>0</v>
      </c>
      <c r="T37" s="52">
        <f t="shared" si="12"/>
        <v>95.670578930496973</v>
      </c>
      <c r="U37" s="50">
        <f t="shared" si="2"/>
        <v>0</v>
      </c>
      <c r="V37" s="53">
        <f t="shared" si="8"/>
        <v>15.513839103225806</v>
      </c>
      <c r="W37" s="53">
        <f t="shared" si="9"/>
        <v>0.25200000000000006</v>
      </c>
      <c r="X37" s="61">
        <f t="shared" si="10"/>
        <v>2.5999999999999999E-2</v>
      </c>
      <c r="Y37" s="53">
        <f t="shared" si="11"/>
        <v>0.23590513075636099</v>
      </c>
      <c r="Z37" s="53">
        <f t="shared" si="3"/>
        <v>15.749744233982167</v>
      </c>
      <c r="AA37" s="13"/>
      <c r="AB37" s="55">
        <f t="shared" si="4"/>
        <v>0</v>
      </c>
    </row>
    <row r="38" spans="1:28" ht="20.25" customHeight="1" x14ac:dyDescent="0.2">
      <c r="A38" s="56">
        <f t="shared" si="5"/>
        <v>33</v>
      </c>
      <c r="B38" s="39"/>
      <c r="C38" s="40"/>
      <c r="D38" s="41"/>
      <c r="E38" s="42"/>
      <c r="F38" s="57"/>
      <c r="G38" s="44"/>
      <c r="H38" s="58"/>
      <c r="I38" s="46">
        <v>1</v>
      </c>
      <c r="J38" s="46">
        <v>1</v>
      </c>
      <c r="K38" s="47">
        <v>0</v>
      </c>
      <c r="L38" s="42">
        <v>6</v>
      </c>
      <c r="M38" s="59"/>
      <c r="N38" s="60"/>
      <c r="O38" s="50">
        <f t="shared" si="6"/>
        <v>0</v>
      </c>
      <c r="P38" s="53">
        <f t="shared" si="7"/>
        <v>-1048383.2333333334</v>
      </c>
      <c r="Q38" s="50">
        <f t="shared" si="0"/>
        <v>0</v>
      </c>
      <c r="R38" s="51"/>
      <c r="S38" s="50">
        <f t="shared" si="1"/>
        <v>0</v>
      </c>
      <c r="T38" s="52">
        <f t="shared" si="12"/>
        <v>95.670578930496973</v>
      </c>
      <c r="U38" s="50">
        <f t="shared" si="2"/>
        <v>0</v>
      </c>
      <c r="V38" s="53">
        <f t="shared" si="8"/>
        <v>15.513839103225806</v>
      </c>
      <c r="W38" s="53">
        <f t="shared" si="9"/>
        <v>0.25200000000000006</v>
      </c>
      <c r="X38" s="61">
        <f t="shared" si="10"/>
        <v>2.5999999999999999E-2</v>
      </c>
      <c r="Y38" s="53">
        <f t="shared" si="11"/>
        <v>0.23590513075636099</v>
      </c>
      <c r="Z38" s="53">
        <f t="shared" si="3"/>
        <v>15.749744233982167</v>
      </c>
      <c r="AA38" s="13"/>
      <c r="AB38" s="55">
        <f t="shared" si="4"/>
        <v>0</v>
      </c>
    </row>
    <row r="39" spans="1:28" ht="20.25" customHeight="1" x14ac:dyDescent="0.2">
      <c r="A39" s="56">
        <f t="shared" si="5"/>
        <v>34</v>
      </c>
      <c r="B39" s="39"/>
      <c r="C39" s="40"/>
      <c r="D39" s="41"/>
      <c r="E39" s="42"/>
      <c r="F39" s="57"/>
      <c r="G39" s="44"/>
      <c r="H39" s="58"/>
      <c r="I39" s="46">
        <v>1</v>
      </c>
      <c r="J39" s="46">
        <v>1</v>
      </c>
      <c r="K39" s="47">
        <v>0</v>
      </c>
      <c r="L39" s="42">
        <v>6</v>
      </c>
      <c r="M39" s="59"/>
      <c r="N39" s="60"/>
      <c r="O39" s="50">
        <f t="shared" si="6"/>
        <v>0</v>
      </c>
      <c r="P39" s="53">
        <f t="shared" si="7"/>
        <v>-1048383.2333333334</v>
      </c>
      <c r="Q39" s="50">
        <f t="shared" si="0"/>
        <v>0</v>
      </c>
      <c r="R39" s="51"/>
      <c r="S39" s="50">
        <f t="shared" si="1"/>
        <v>0</v>
      </c>
      <c r="T39" s="52">
        <f t="shared" si="12"/>
        <v>95.670578930496973</v>
      </c>
      <c r="U39" s="50">
        <f t="shared" si="2"/>
        <v>0</v>
      </c>
      <c r="V39" s="53">
        <f t="shared" si="8"/>
        <v>15.513839103225806</v>
      </c>
      <c r="W39" s="53">
        <f t="shared" si="9"/>
        <v>0.25200000000000006</v>
      </c>
      <c r="X39" s="61">
        <f t="shared" si="10"/>
        <v>2.5999999999999999E-2</v>
      </c>
      <c r="Y39" s="53">
        <f t="shared" si="11"/>
        <v>0.23590513075636099</v>
      </c>
      <c r="Z39" s="53">
        <f t="shared" si="3"/>
        <v>15.749744233982167</v>
      </c>
      <c r="AA39" s="13"/>
      <c r="AB39" s="55">
        <f t="shared" si="4"/>
        <v>0</v>
      </c>
    </row>
    <row r="40" spans="1:28" ht="20.25" customHeight="1" x14ac:dyDescent="0.2">
      <c r="A40" s="56">
        <f t="shared" si="5"/>
        <v>35</v>
      </c>
      <c r="B40" s="39"/>
      <c r="C40" s="40"/>
      <c r="D40" s="41"/>
      <c r="E40" s="42"/>
      <c r="F40" s="57"/>
      <c r="G40" s="44"/>
      <c r="H40" s="58"/>
      <c r="I40" s="46">
        <v>1</v>
      </c>
      <c r="J40" s="46">
        <v>1</v>
      </c>
      <c r="K40" s="47">
        <v>0</v>
      </c>
      <c r="L40" s="42">
        <v>6</v>
      </c>
      <c r="M40" s="59"/>
      <c r="N40" s="60"/>
      <c r="O40" s="50">
        <f t="shared" si="6"/>
        <v>0</v>
      </c>
      <c r="P40" s="53">
        <f t="shared" si="7"/>
        <v>-1048383.2333333334</v>
      </c>
      <c r="Q40" s="50">
        <f t="shared" si="0"/>
        <v>0</v>
      </c>
      <c r="R40" s="51"/>
      <c r="S40" s="50">
        <f t="shared" si="1"/>
        <v>0</v>
      </c>
      <c r="T40" s="52">
        <f t="shared" si="12"/>
        <v>95.670578930496973</v>
      </c>
      <c r="U40" s="50">
        <f t="shared" si="2"/>
        <v>0</v>
      </c>
      <c r="V40" s="53">
        <f t="shared" si="8"/>
        <v>15.513839103225806</v>
      </c>
      <c r="W40" s="53">
        <f t="shared" si="9"/>
        <v>0.25200000000000006</v>
      </c>
      <c r="X40" s="61">
        <f t="shared" si="10"/>
        <v>2.5999999999999999E-2</v>
      </c>
      <c r="Y40" s="53">
        <f t="shared" si="11"/>
        <v>0.23590513075636099</v>
      </c>
      <c r="Z40" s="53">
        <f t="shared" si="3"/>
        <v>15.749744233982167</v>
      </c>
      <c r="AA40" s="13"/>
      <c r="AB40" s="55">
        <f t="shared" si="4"/>
        <v>0</v>
      </c>
    </row>
    <row r="41" spans="1:28" ht="20.25" customHeight="1" x14ac:dyDescent="0.2">
      <c r="A41" s="56">
        <f t="shared" si="5"/>
        <v>36</v>
      </c>
      <c r="B41" s="39"/>
      <c r="C41" s="40"/>
      <c r="D41" s="41"/>
      <c r="E41" s="42"/>
      <c r="F41" s="57"/>
      <c r="G41" s="44"/>
      <c r="H41" s="58"/>
      <c r="I41" s="46">
        <v>1</v>
      </c>
      <c r="J41" s="46">
        <v>1</v>
      </c>
      <c r="K41" s="47">
        <v>0</v>
      </c>
      <c r="L41" s="42">
        <v>6</v>
      </c>
      <c r="M41" s="59"/>
      <c r="N41" s="60"/>
      <c r="O41" s="50">
        <f t="shared" si="6"/>
        <v>0</v>
      </c>
      <c r="P41" s="53">
        <f t="shared" si="7"/>
        <v>-1048383.2333333334</v>
      </c>
      <c r="Q41" s="50">
        <f t="shared" si="0"/>
        <v>0</v>
      </c>
      <c r="R41" s="51"/>
      <c r="S41" s="50">
        <f t="shared" si="1"/>
        <v>0</v>
      </c>
      <c r="T41" s="52">
        <f t="shared" si="12"/>
        <v>95.670578930496973</v>
      </c>
      <c r="U41" s="50">
        <f t="shared" si="2"/>
        <v>0</v>
      </c>
      <c r="V41" s="53">
        <f t="shared" si="8"/>
        <v>15.513839103225806</v>
      </c>
      <c r="W41" s="53">
        <f t="shared" si="9"/>
        <v>0.25200000000000006</v>
      </c>
      <c r="X41" s="61">
        <f t="shared" si="10"/>
        <v>2.5999999999999999E-2</v>
      </c>
      <c r="Y41" s="53">
        <f t="shared" si="11"/>
        <v>0.23590513075636099</v>
      </c>
      <c r="Z41" s="53">
        <f t="shared" si="3"/>
        <v>15.749744233982167</v>
      </c>
      <c r="AA41" s="13"/>
      <c r="AB41" s="55">
        <f t="shared" si="4"/>
        <v>0</v>
      </c>
    </row>
    <row r="42" spans="1:28" ht="20.25" customHeight="1" x14ac:dyDescent="0.2">
      <c r="A42" s="56">
        <f t="shared" si="5"/>
        <v>37</v>
      </c>
      <c r="B42" s="39"/>
      <c r="C42" s="40"/>
      <c r="D42" s="41"/>
      <c r="E42" s="42"/>
      <c r="F42" s="57"/>
      <c r="G42" s="44"/>
      <c r="H42" s="58"/>
      <c r="I42" s="46">
        <v>1</v>
      </c>
      <c r="J42" s="46">
        <v>1</v>
      </c>
      <c r="K42" s="47">
        <v>0</v>
      </c>
      <c r="L42" s="42">
        <v>6</v>
      </c>
      <c r="M42" s="59"/>
      <c r="N42" s="60"/>
      <c r="O42" s="50">
        <f t="shared" si="6"/>
        <v>0</v>
      </c>
      <c r="P42" s="53">
        <f t="shared" si="7"/>
        <v>-1048383.2333333334</v>
      </c>
      <c r="Q42" s="50">
        <f t="shared" si="0"/>
        <v>0</v>
      </c>
      <c r="R42" s="51"/>
      <c r="S42" s="50">
        <f t="shared" si="1"/>
        <v>0</v>
      </c>
      <c r="T42" s="52">
        <f t="shared" si="12"/>
        <v>95.670578930496973</v>
      </c>
      <c r="U42" s="50">
        <f t="shared" si="2"/>
        <v>0</v>
      </c>
      <c r="V42" s="53">
        <f t="shared" si="8"/>
        <v>15.513839103225806</v>
      </c>
      <c r="W42" s="53">
        <f t="shared" si="9"/>
        <v>0.25200000000000006</v>
      </c>
      <c r="X42" s="61">
        <f t="shared" si="10"/>
        <v>2.5999999999999999E-2</v>
      </c>
      <c r="Y42" s="53">
        <f t="shared" si="11"/>
        <v>0.23590513075636099</v>
      </c>
      <c r="Z42" s="53">
        <f t="shared" si="3"/>
        <v>15.749744233982167</v>
      </c>
      <c r="AA42" s="13"/>
      <c r="AB42" s="55">
        <f t="shared" si="4"/>
        <v>0</v>
      </c>
    </row>
    <row r="43" spans="1:28" ht="20.25" customHeight="1" x14ac:dyDescent="0.2">
      <c r="A43" s="56">
        <f t="shared" si="5"/>
        <v>38</v>
      </c>
      <c r="B43" s="39"/>
      <c r="C43" s="40"/>
      <c r="D43" s="41"/>
      <c r="E43" s="42"/>
      <c r="F43" s="57"/>
      <c r="G43" s="44"/>
      <c r="H43" s="58"/>
      <c r="I43" s="46">
        <v>1</v>
      </c>
      <c r="J43" s="46">
        <v>1</v>
      </c>
      <c r="K43" s="47">
        <v>0</v>
      </c>
      <c r="L43" s="42">
        <v>6</v>
      </c>
      <c r="M43" s="59"/>
      <c r="N43" s="60"/>
      <c r="O43" s="50">
        <f t="shared" si="6"/>
        <v>0</v>
      </c>
      <c r="P43" s="53">
        <f t="shared" si="7"/>
        <v>-1048383.2333333334</v>
      </c>
      <c r="Q43" s="50">
        <f t="shared" si="0"/>
        <v>0</v>
      </c>
      <c r="R43" s="51"/>
      <c r="S43" s="50">
        <f t="shared" si="1"/>
        <v>0</v>
      </c>
      <c r="T43" s="52">
        <f t="shared" si="12"/>
        <v>95.670578930496973</v>
      </c>
      <c r="U43" s="50">
        <f t="shared" si="2"/>
        <v>0</v>
      </c>
      <c r="V43" s="53">
        <f t="shared" si="8"/>
        <v>15.513839103225806</v>
      </c>
      <c r="W43" s="53">
        <f t="shared" si="9"/>
        <v>0.25200000000000006</v>
      </c>
      <c r="X43" s="61">
        <f t="shared" si="10"/>
        <v>2.5999999999999999E-2</v>
      </c>
      <c r="Y43" s="53">
        <f t="shared" si="11"/>
        <v>0.23590513075636099</v>
      </c>
      <c r="Z43" s="53">
        <f t="shared" si="3"/>
        <v>15.749744233982167</v>
      </c>
      <c r="AA43" s="13"/>
      <c r="AB43" s="55">
        <f t="shared" si="4"/>
        <v>0</v>
      </c>
    </row>
    <row r="44" spans="1:28" ht="20.25" customHeight="1" x14ac:dyDescent="0.2">
      <c r="A44" s="56">
        <f t="shared" si="5"/>
        <v>39</v>
      </c>
      <c r="B44" s="39"/>
      <c r="C44" s="40"/>
      <c r="D44" s="41"/>
      <c r="E44" s="42"/>
      <c r="F44" s="57"/>
      <c r="G44" s="44"/>
      <c r="H44" s="58"/>
      <c r="I44" s="46">
        <v>1</v>
      </c>
      <c r="J44" s="46">
        <v>1</v>
      </c>
      <c r="K44" s="47">
        <v>0</v>
      </c>
      <c r="L44" s="42">
        <v>6</v>
      </c>
      <c r="M44" s="59"/>
      <c r="N44" s="60"/>
      <c r="O44" s="50">
        <f t="shared" si="6"/>
        <v>0</v>
      </c>
      <c r="P44" s="53">
        <f t="shared" si="7"/>
        <v>-1048383.2333333334</v>
      </c>
      <c r="Q44" s="50">
        <f t="shared" si="0"/>
        <v>0</v>
      </c>
      <c r="R44" s="51"/>
      <c r="S44" s="50">
        <f t="shared" si="1"/>
        <v>0</v>
      </c>
      <c r="T44" s="52">
        <f t="shared" si="12"/>
        <v>95.670578930496973</v>
      </c>
      <c r="U44" s="50">
        <f t="shared" si="2"/>
        <v>0</v>
      </c>
      <c r="V44" s="53">
        <f t="shared" si="8"/>
        <v>15.513839103225806</v>
      </c>
      <c r="W44" s="53">
        <f t="shared" si="9"/>
        <v>0.25200000000000006</v>
      </c>
      <c r="X44" s="61">
        <f t="shared" si="10"/>
        <v>2.5999999999999999E-2</v>
      </c>
      <c r="Y44" s="53">
        <f t="shared" si="11"/>
        <v>0.23590513075636099</v>
      </c>
      <c r="Z44" s="53">
        <f t="shared" si="3"/>
        <v>15.749744233982167</v>
      </c>
      <c r="AA44" s="13"/>
      <c r="AB44" s="55">
        <f t="shared" si="4"/>
        <v>0</v>
      </c>
    </row>
    <row r="45" spans="1:28" ht="20.25" customHeight="1" x14ac:dyDescent="0.2">
      <c r="A45" s="56">
        <f t="shared" si="5"/>
        <v>40</v>
      </c>
      <c r="B45" s="39"/>
      <c r="C45" s="40"/>
      <c r="D45" s="41"/>
      <c r="E45" s="42"/>
      <c r="F45" s="57"/>
      <c r="G45" s="44"/>
      <c r="H45" s="58"/>
      <c r="I45" s="46">
        <v>1</v>
      </c>
      <c r="J45" s="46">
        <v>1</v>
      </c>
      <c r="K45" s="47">
        <v>0</v>
      </c>
      <c r="L45" s="42">
        <v>6</v>
      </c>
      <c r="M45" s="59"/>
      <c r="N45" s="60"/>
      <c r="O45" s="50">
        <f t="shared" si="6"/>
        <v>0</v>
      </c>
      <c r="P45" s="53">
        <f t="shared" si="7"/>
        <v>-1048383.2333333334</v>
      </c>
      <c r="Q45" s="50">
        <f t="shared" si="0"/>
        <v>0</v>
      </c>
      <c r="R45" s="51"/>
      <c r="S45" s="50">
        <f t="shared" si="1"/>
        <v>0</v>
      </c>
      <c r="T45" s="52">
        <f t="shared" si="12"/>
        <v>95.670578930496973</v>
      </c>
      <c r="U45" s="50">
        <f t="shared" si="2"/>
        <v>0</v>
      </c>
      <c r="V45" s="53">
        <f t="shared" si="8"/>
        <v>15.513839103225806</v>
      </c>
      <c r="W45" s="53">
        <f t="shared" si="9"/>
        <v>0.25200000000000006</v>
      </c>
      <c r="X45" s="61">
        <f t="shared" si="10"/>
        <v>2.5999999999999999E-2</v>
      </c>
      <c r="Y45" s="53">
        <f t="shared" si="11"/>
        <v>0.23590513075636099</v>
      </c>
      <c r="Z45" s="53">
        <f t="shared" si="3"/>
        <v>15.749744233982167</v>
      </c>
      <c r="AA45" s="13"/>
      <c r="AB45" s="55">
        <f t="shared" si="4"/>
        <v>0</v>
      </c>
    </row>
    <row r="46" spans="1:28" ht="20.25" customHeight="1" x14ac:dyDescent="0.2">
      <c r="A46" s="56">
        <f t="shared" si="5"/>
        <v>41</v>
      </c>
      <c r="B46" s="39"/>
      <c r="C46" s="40"/>
      <c r="D46" s="41"/>
      <c r="E46" s="42"/>
      <c r="F46" s="57"/>
      <c r="G46" s="44"/>
      <c r="H46" s="58"/>
      <c r="I46" s="46">
        <v>1</v>
      </c>
      <c r="J46" s="46">
        <v>1</v>
      </c>
      <c r="K46" s="47">
        <v>0</v>
      </c>
      <c r="L46" s="42">
        <v>6</v>
      </c>
      <c r="M46" s="59"/>
      <c r="N46" s="60"/>
      <c r="O46" s="50">
        <f t="shared" si="6"/>
        <v>0</v>
      </c>
      <c r="P46" s="53">
        <f t="shared" si="7"/>
        <v>-1048383.2333333334</v>
      </c>
      <c r="Q46" s="50">
        <f t="shared" si="0"/>
        <v>0</v>
      </c>
      <c r="R46" s="51"/>
      <c r="S46" s="50">
        <f t="shared" si="1"/>
        <v>0</v>
      </c>
      <c r="T46" s="52">
        <f t="shared" si="12"/>
        <v>95.670578930496973</v>
      </c>
      <c r="U46" s="50">
        <f t="shared" si="2"/>
        <v>0</v>
      </c>
      <c r="V46" s="53">
        <f t="shared" si="8"/>
        <v>15.513839103225806</v>
      </c>
      <c r="W46" s="53">
        <f t="shared" si="9"/>
        <v>0.25200000000000006</v>
      </c>
      <c r="X46" s="61">
        <f t="shared" si="10"/>
        <v>2.5999999999999999E-2</v>
      </c>
      <c r="Y46" s="53">
        <f t="shared" si="11"/>
        <v>0.23590513075636099</v>
      </c>
      <c r="Z46" s="53">
        <f t="shared" si="3"/>
        <v>15.749744233982167</v>
      </c>
      <c r="AA46" s="13"/>
      <c r="AB46" s="55">
        <f t="shared" si="4"/>
        <v>0</v>
      </c>
    </row>
    <row r="47" spans="1:28" ht="20.25" customHeight="1" x14ac:dyDescent="0.2">
      <c r="A47" s="56">
        <f t="shared" si="5"/>
        <v>42</v>
      </c>
      <c r="B47" s="39"/>
      <c r="C47" s="40"/>
      <c r="D47" s="41"/>
      <c r="E47" s="42"/>
      <c r="F47" s="57"/>
      <c r="G47" s="44"/>
      <c r="H47" s="58"/>
      <c r="I47" s="46">
        <v>1</v>
      </c>
      <c r="J47" s="46">
        <v>1</v>
      </c>
      <c r="K47" s="47">
        <v>0</v>
      </c>
      <c r="L47" s="42">
        <v>6</v>
      </c>
      <c r="M47" s="59"/>
      <c r="N47" s="60"/>
      <c r="O47" s="50">
        <f t="shared" si="6"/>
        <v>0</v>
      </c>
      <c r="P47" s="53">
        <f t="shared" si="7"/>
        <v>-1048383.2333333334</v>
      </c>
      <c r="Q47" s="50">
        <f t="shared" si="0"/>
        <v>0</v>
      </c>
      <c r="R47" s="51"/>
      <c r="S47" s="50">
        <f t="shared" si="1"/>
        <v>0</v>
      </c>
      <c r="T47" s="52">
        <f t="shared" si="12"/>
        <v>95.670578930496973</v>
      </c>
      <c r="U47" s="50">
        <f t="shared" si="2"/>
        <v>0</v>
      </c>
      <c r="V47" s="53">
        <f t="shared" si="8"/>
        <v>15.513839103225806</v>
      </c>
      <c r="W47" s="53">
        <f t="shared" si="9"/>
        <v>0.25200000000000006</v>
      </c>
      <c r="X47" s="61">
        <f t="shared" si="10"/>
        <v>2.5999999999999999E-2</v>
      </c>
      <c r="Y47" s="53">
        <f t="shared" si="11"/>
        <v>0.23590513075636099</v>
      </c>
      <c r="Z47" s="53">
        <f t="shared" si="3"/>
        <v>15.749744233982167</v>
      </c>
      <c r="AA47" s="13"/>
      <c r="AB47" s="55">
        <f t="shared" si="4"/>
        <v>0</v>
      </c>
    </row>
    <row r="48" spans="1:28" ht="20.25" customHeight="1" x14ac:dyDescent="0.2">
      <c r="A48" s="56">
        <f t="shared" si="5"/>
        <v>43</v>
      </c>
      <c r="B48" s="39"/>
      <c r="C48" s="40"/>
      <c r="D48" s="41"/>
      <c r="E48" s="42"/>
      <c r="F48" s="57"/>
      <c r="G48" s="44"/>
      <c r="H48" s="58"/>
      <c r="I48" s="46">
        <v>1</v>
      </c>
      <c r="J48" s="46">
        <v>1</v>
      </c>
      <c r="K48" s="47">
        <v>0</v>
      </c>
      <c r="L48" s="42">
        <v>6</v>
      </c>
      <c r="M48" s="59"/>
      <c r="N48" s="60"/>
      <c r="O48" s="50">
        <f t="shared" si="6"/>
        <v>0</v>
      </c>
      <c r="P48" s="53">
        <f t="shared" si="7"/>
        <v>-1048383.2333333334</v>
      </c>
      <c r="Q48" s="50">
        <f t="shared" si="0"/>
        <v>0</v>
      </c>
      <c r="R48" s="51"/>
      <c r="S48" s="50">
        <f t="shared" si="1"/>
        <v>0</v>
      </c>
      <c r="T48" s="52">
        <f t="shared" si="12"/>
        <v>95.670578930496973</v>
      </c>
      <c r="U48" s="50">
        <f t="shared" si="2"/>
        <v>0</v>
      </c>
      <c r="V48" s="53">
        <f t="shared" si="8"/>
        <v>15.513839103225806</v>
      </c>
      <c r="W48" s="53">
        <f t="shared" si="9"/>
        <v>0.25200000000000006</v>
      </c>
      <c r="X48" s="61">
        <f t="shared" si="10"/>
        <v>2.5999999999999999E-2</v>
      </c>
      <c r="Y48" s="53">
        <f t="shared" si="11"/>
        <v>0.23590513075636099</v>
      </c>
      <c r="Z48" s="53">
        <f t="shared" si="3"/>
        <v>15.749744233982167</v>
      </c>
      <c r="AA48" s="13"/>
      <c r="AB48" s="55">
        <f t="shared" si="4"/>
        <v>0</v>
      </c>
    </row>
    <row r="49" spans="1:28" ht="20.25" customHeight="1" x14ac:dyDescent="0.2">
      <c r="A49" s="56">
        <f t="shared" si="5"/>
        <v>44</v>
      </c>
      <c r="B49" s="39"/>
      <c r="C49" s="40"/>
      <c r="D49" s="41"/>
      <c r="E49" s="42"/>
      <c r="F49" s="57"/>
      <c r="G49" s="44"/>
      <c r="H49" s="58"/>
      <c r="I49" s="46">
        <v>1</v>
      </c>
      <c r="J49" s="46">
        <v>1</v>
      </c>
      <c r="K49" s="47">
        <v>0</v>
      </c>
      <c r="L49" s="42">
        <v>6</v>
      </c>
      <c r="M49" s="59"/>
      <c r="N49" s="60"/>
      <c r="O49" s="50">
        <f t="shared" si="6"/>
        <v>0</v>
      </c>
      <c r="P49" s="53">
        <f t="shared" si="7"/>
        <v>-1048383.2333333334</v>
      </c>
      <c r="Q49" s="50">
        <f t="shared" si="0"/>
        <v>0</v>
      </c>
      <c r="R49" s="51"/>
      <c r="S49" s="50">
        <f t="shared" si="1"/>
        <v>0</v>
      </c>
      <c r="T49" s="52">
        <f t="shared" si="12"/>
        <v>95.670578930496973</v>
      </c>
      <c r="U49" s="50">
        <f t="shared" si="2"/>
        <v>0</v>
      </c>
      <c r="V49" s="53">
        <f t="shared" si="8"/>
        <v>15.513839103225806</v>
      </c>
      <c r="W49" s="53">
        <f t="shared" si="9"/>
        <v>0.25200000000000006</v>
      </c>
      <c r="X49" s="61">
        <f t="shared" si="10"/>
        <v>2.5999999999999999E-2</v>
      </c>
      <c r="Y49" s="53">
        <f t="shared" si="11"/>
        <v>0.23590513075636099</v>
      </c>
      <c r="Z49" s="53">
        <f t="shared" si="3"/>
        <v>15.749744233982167</v>
      </c>
      <c r="AA49" s="13"/>
      <c r="AB49" s="55">
        <f t="shared" si="4"/>
        <v>0</v>
      </c>
    </row>
    <row r="50" spans="1:28" ht="20.25" customHeight="1" x14ac:dyDescent="0.2">
      <c r="A50" s="56">
        <f t="shared" si="5"/>
        <v>45</v>
      </c>
      <c r="B50" s="39"/>
      <c r="C50" s="40"/>
      <c r="D50" s="41"/>
      <c r="E50" s="42"/>
      <c r="F50" s="57"/>
      <c r="G50" s="44"/>
      <c r="H50" s="58"/>
      <c r="I50" s="46">
        <v>1</v>
      </c>
      <c r="J50" s="46">
        <v>1</v>
      </c>
      <c r="K50" s="47">
        <v>0</v>
      </c>
      <c r="L50" s="42">
        <v>6</v>
      </c>
      <c r="M50" s="59"/>
      <c r="N50" s="60"/>
      <c r="O50" s="50">
        <f t="shared" si="6"/>
        <v>0</v>
      </c>
      <c r="P50" s="53">
        <f t="shared" si="7"/>
        <v>-1048383.2333333334</v>
      </c>
      <c r="Q50" s="50">
        <f t="shared" si="0"/>
        <v>0</v>
      </c>
      <c r="R50" s="51"/>
      <c r="S50" s="50">
        <f t="shared" si="1"/>
        <v>0</v>
      </c>
      <c r="T50" s="52">
        <f t="shared" si="12"/>
        <v>95.670578930496973</v>
      </c>
      <c r="U50" s="50">
        <f t="shared" si="2"/>
        <v>0</v>
      </c>
      <c r="V50" s="53">
        <f t="shared" si="8"/>
        <v>15.513839103225806</v>
      </c>
      <c r="W50" s="53">
        <f t="shared" si="9"/>
        <v>0.25200000000000006</v>
      </c>
      <c r="X50" s="61">
        <f t="shared" si="10"/>
        <v>2.5999999999999999E-2</v>
      </c>
      <c r="Y50" s="53">
        <f t="shared" si="11"/>
        <v>0.23590513075636099</v>
      </c>
      <c r="Z50" s="53">
        <f t="shared" si="3"/>
        <v>15.749744233982167</v>
      </c>
      <c r="AA50" s="13"/>
      <c r="AB50" s="55">
        <f t="shared" si="4"/>
        <v>0</v>
      </c>
    </row>
    <row r="51" spans="1:28" ht="20.25" customHeight="1" x14ac:dyDescent="0.2">
      <c r="A51" s="56">
        <f t="shared" si="5"/>
        <v>46</v>
      </c>
      <c r="B51" s="39"/>
      <c r="C51" s="40"/>
      <c r="D51" s="41"/>
      <c r="E51" s="42"/>
      <c r="F51" s="57"/>
      <c r="G51" s="44"/>
      <c r="H51" s="58"/>
      <c r="I51" s="46">
        <v>1</v>
      </c>
      <c r="J51" s="46">
        <v>1</v>
      </c>
      <c r="K51" s="47">
        <v>0</v>
      </c>
      <c r="L51" s="42">
        <v>6</v>
      </c>
      <c r="M51" s="59"/>
      <c r="N51" s="60"/>
      <c r="O51" s="50">
        <f t="shared" si="6"/>
        <v>0</v>
      </c>
      <c r="P51" s="53">
        <f t="shared" si="7"/>
        <v>-1048383.2333333334</v>
      </c>
      <c r="Q51" s="50">
        <f t="shared" si="0"/>
        <v>0</v>
      </c>
      <c r="R51" s="51"/>
      <c r="S51" s="50">
        <f t="shared" si="1"/>
        <v>0</v>
      </c>
      <c r="T51" s="52">
        <f t="shared" si="12"/>
        <v>95.670578930496973</v>
      </c>
      <c r="U51" s="50">
        <f t="shared" si="2"/>
        <v>0</v>
      </c>
      <c r="V51" s="53">
        <f t="shared" si="8"/>
        <v>15.513839103225806</v>
      </c>
      <c r="W51" s="53">
        <f t="shared" si="9"/>
        <v>0.25200000000000006</v>
      </c>
      <c r="X51" s="61">
        <f t="shared" si="10"/>
        <v>2.5999999999999999E-2</v>
      </c>
      <c r="Y51" s="53">
        <f t="shared" si="11"/>
        <v>0.23590513075636099</v>
      </c>
      <c r="Z51" s="53">
        <f t="shared" si="3"/>
        <v>15.749744233982167</v>
      </c>
      <c r="AA51" s="13"/>
      <c r="AB51" s="55">
        <f t="shared" si="4"/>
        <v>0</v>
      </c>
    </row>
    <row r="52" spans="1:28" ht="20.25" customHeight="1" x14ac:dyDescent="0.2">
      <c r="A52" s="56">
        <f t="shared" si="5"/>
        <v>47</v>
      </c>
      <c r="B52" s="39"/>
      <c r="C52" s="40"/>
      <c r="D52" s="41"/>
      <c r="E52" s="42"/>
      <c r="F52" s="57"/>
      <c r="G52" s="44"/>
      <c r="H52" s="58"/>
      <c r="I52" s="46">
        <v>1</v>
      </c>
      <c r="J52" s="46">
        <v>1</v>
      </c>
      <c r="K52" s="47">
        <v>0</v>
      </c>
      <c r="L52" s="42">
        <v>6</v>
      </c>
      <c r="M52" s="59"/>
      <c r="N52" s="60"/>
      <c r="O52" s="50">
        <f t="shared" si="6"/>
        <v>0</v>
      </c>
      <c r="P52" s="53">
        <f t="shared" si="7"/>
        <v>-1048383.2333333334</v>
      </c>
      <c r="Q52" s="50">
        <f t="shared" si="0"/>
        <v>0</v>
      </c>
      <c r="R52" s="51"/>
      <c r="S52" s="50">
        <f t="shared" si="1"/>
        <v>0</v>
      </c>
      <c r="T52" s="52">
        <f t="shared" si="12"/>
        <v>95.670578930496973</v>
      </c>
      <c r="U52" s="50">
        <f t="shared" si="2"/>
        <v>0</v>
      </c>
      <c r="V52" s="53">
        <f t="shared" si="8"/>
        <v>15.513839103225806</v>
      </c>
      <c r="W52" s="53">
        <f t="shared" si="9"/>
        <v>0.25200000000000006</v>
      </c>
      <c r="X52" s="61">
        <f t="shared" si="10"/>
        <v>2.5999999999999999E-2</v>
      </c>
      <c r="Y52" s="53">
        <f t="shared" si="11"/>
        <v>0.23590513075636099</v>
      </c>
      <c r="Z52" s="53">
        <f t="shared" si="3"/>
        <v>15.749744233982167</v>
      </c>
      <c r="AA52" s="13"/>
      <c r="AB52" s="55">
        <f t="shared" si="4"/>
        <v>0</v>
      </c>
    </row>
    <row r="53" spans="1:28" ht="20.25" customHeight="1" x14ac:dyDescent="0.2">
      <c r="A53" s="56">
        <f t="shared" si="5"/>
        <v>48</v>
      </c>
      <c r="B53" s="39"/>
      <c r="C53" s="40"/>
      <c r="D53" s="41"/>
      <c r="E53" s="42"/>
      <c r="F53" s="57"/>
      <c r="G53" s="44"/>
      <c r="H53" s="58"/>
      <c r="I53" s="46">
        <v>1</v>
      </c>
      <c r="J53" s="46">
        <v>1</v>
      </c>
      <c r="K53" s="47">
        <v>0</v>
      </c>
      <c r="L53" s="42">
        <v>6</v>
      </c>
      <c r="M53" s="59"/>
      <c r="N53" s="60"/>
      <c r="O53" s="50">
        <f t="shared" si="6"/>
        <v>0</v>
      </c>
      <c r="P53" s="53">
        <f t="shared" si="7"/>
        <v>-1048383.2333333334</v>
      </c>
      <c r="Q53" s="50">
        <f t="shared" si="0"/>
        <v>0</v>
      </c>
      <c r="R53" s="51"/>
      <c r="S53" s="50">
        <f t="shared" si="1"/>
        <v>0</v>
      </c>
      <c r="T53" s="52">
        <f t="shared" si="12"/>
        <v>95.670578930496973</v>
      </c>
      <c r="U53" s="50">
        <f t="shared" si="2"/>
        <v>0</v>
      </c>
      <c r="V53" s="53">
        <f t="shared" si="8"/>
        <v>15.513839103225806</v>
      </c>
      <c r="W53" s="53">
        <f t="shared" si="9"/>
        <v>0.25200000000000006</v>
      </c>
      <c r="X53" s="61">
        <f t="shared" si="10"/>
        <v>2.5999999999999999E-2</v>
      </c>
      <c r="Y53" s="53">
        <f t="shared" si="11"/>
        <v>0.23590513075636099</v>
      </c>
      <c r="Z53" s="53">
        <f t="shared" si="3"/>
        <v>15.749744233982167</v>
      </c>
      <c r="AA53" s="13"/>
      <c r="AB53" s="55">
        <f t="shared" si="4"/>
        <v>0</v>
      </c>
    </row>
    <row r="54" spans="1:28" ht="20.25" customHeight="1" x14ac:dyDescent="0.2">
      <c r="A54" s="56">
        <f t="shared" si="5"/>
        <v>49</v>
      </c>
      <c r="B54" s="39"/>
      <c r="C54" s="40"/>
      <c r="D54" s="41"/>
      <c r="E54" s="42"/>
      <c r="F54" s="57"/>
      <c r="G54" s="44"/>
      <c r="H54" s="58"/>
      <c r="I54" s="46">
        <v>1</v>
      </c>
      <c r="J54" s="46">
        <v>1</v>
      </c>
      <c r="K54" s="47">
        <v>0</v>
      </c>
      <c r="L54" s="42">
        <v>6</v>
      </c>
      <c r="M54" s="59"/>
      <c r="N54" s="60"/>
      <c r="O54" s="50">
        <f t="shared" si="6"/>
        <v>0</v>
      </c>
      <c r="P54" s="53">
        <f t="shared" si="7"/>
        <v>-1048383.2333333334</v>
      </c>
      <c r="Q54" s="50">
        <f t="shared" si="0"/>
        <v>0</v>
      </c>
      <c r="R54" s="51"/>
      <c r="S54" s="50">
        <f t="shared" si="1"/>
        <v>0</v>
      </c>
      <c r="T54" s="52">
        <f t="shared" si="12"/>
        <v>95.670578930496973</v>
      </c>
      <c r="U54" s="50">
        <f t="shared" si="2"/>
        <v>0</v>
      </c>
      <c r="V54" s="53">
        <f t="shared" si="8"/>
        <v>15.513839103225806</v>
      </c>
      <c r="W54" s="53">
        <f t="shared" si="9"/>
        <v>0.25200000000000006</v>
      </c>
      <c r="X54" s="61">
        <f t="shared" si="10"/>
        <v>2.5999999999999999E-2</v>
      </c>
      <c r="Y54" s="53">
        <f t="shared" si="11"/>
        <v>0.23590513075636099</v>
      </c>
      <c r="Z54" s="53">
        <f t="shared" si="3"/>
        <v>15.749744233982167</v>
      </c>
      <c r="AA54" s="13"/>
      <c r="AB54" s="55">
        <f t="shared" si="4"/>
        <v>0</v>
      </c>
    </row>
    <row r="55" spans="1:28" ht="20.25" customHeight="1" x14ac:dyDescent="0.2">
      <c r="A55" s="56">
        <f t="shared" si="5"/>
        <v>50</v>
      </c>
      <c r="B55" s="39"/>
      <c r="C55" s="40"/>
      <c r="D55" s="41"/>
      <c r="E55" s="42"/>
      <c r="F55" s="57"/>
      <c r="G55" s="44"/>
      <c r="H55" s="58"/>
      <c r="I55" s="46">
        <v>1</v>
      </c>
      <c r="J55" s="46">
        <v>1</v>
      </c>
      <c r="K55" s="47">
        <v>0</v>
      </c>
      <c r="L55" s="42">
        <v>6</v>
      </c>
      <c r="M55" s="59"/>
      <c r="N55" s="60"/>
      <c r="O55" s="50">
        <f t="shared" si="6"/>
        <v>0</v>
      </c>
      <c r="P55" s="53">
        <f t="shared" si="7"/>
        <v>-1048383.2333333334</v>
      </c>
      <c r="Q55" s="50">
        <f t="shared" si="0"/>
        <v>0</v>
      </c>
      <c r="R55" s="51"/>
      <c r="S55" s="50">
        <f t="shared" si="1"/>
        <v>0</v>
      </c>
      <c r="T55" s="52">
        <f t="shared" si="12"/>
        <v>95.670578930496973</v>
      </c>
      <c r="U55" s="50">
        <f t="shared" si="2"/>
        <v>0</v>
      </c>
      <c r="V55" s="53">
        <f t="shared" si="8"/>
        <v>15.513839103225806</v>
      </c>
      <c r="W55" s="53">
        <f t="shared" si="9"/>
        <v>0.25200000000000006</v>
      </c>
      <c r="X55" s="61">
        <f t="shared" si="10"/>
        <v>2.5999999999999999E-2</v>
      </c>
      <c r="Y55" s="53">
        <f t="shared" si="11"/>
        <v>0.23590513075636099</v>
      </c>
      <c r="Z55" s="53">
        <f t="shared" si="3"/>
        <v>15.749744233982167</v>
      </c>
      <c r="AA55" s="13"/>
      <c r="AB55" s="55">
        <f t="shared" si="4"/>
        <v>0</v>
      </c>
    </row>
    <row r="56" spans="1:28" ht="20.25" customHeight="1" x14ac:dyDescent="0.2">
      <c r="A56" s="56">
        <f t="shared" si="5"/>
        <v>51</v>
      </c>
      <c r="B56" s="39"/>
      <c r="C56" s="40"/>
      <c r="D56" s="41"/>
      <c r="E56" s="42"/>
      <c r="F56" s="57"/>
      <c r="G56" s="44"/>
      <c r="H56" s="58"/>
      <c r="I56" s="46">
        <v>1</v>
      </c>
      <c r="J56" s="46">
        <v>1</v>
      </c>
      <c r="K56" s="47">
        <v>0</v>
      </c>
      <c r="L56" s="42">
        <v>6</v>
      </c>
      <c r="M56" s="59"/>
      <c r="N56" s="60"/>
      <c r="O56" s="50">
        <f t="shared" si="6"/>
        <v>0</v>
      </c>
      <c r="P56" s="53">
        <f t="shared" si="7"/>
        <v>-1048383.2333333334</v>
      </c>
      <c r="Q56" s="50">
        <f t="shared" si="0"/>
        <v>0</v>
      </c>
      <c r="R56" s="51"/>
      <c r="S56" s="50">
        <f t="shared" si="1"/>
        <v>0</v>
      </c>
      <c r="T56" s="52">
        <f t="shared" si="12"/>
        <v>95.670578930496973</v>
      </c>
      <c r="U56" s="50">
        <f t="shared" si="2"/>
        <v>0</v>
      </c>
      <c r="V56" s="53">
        <f t="shared" si="8"/>
        <v>15.513839103225806</v>
      </c>
      <c r="W56" s="53">
        <f t="shared" si="9"/>
        <v>0.25200000000000006</v>
      </c>
      <c r="X56" s="61">
        <f t="shared" si="10"/>
        <v>2.5999999999999999E-2</v>
      </c>
      <c r="Y56" s="53">
        <f t="shared" si="11"/>
        <v>0.23590513075636099</v>
      </c>
      <c r="Z56" s="53">
        <f t="shared" si="3"/>
        <v>15.749744233982167</v>
      </c>
      <c r="AA56" s="13"/>
      <c r="AB56" s="55">
        <f t="shared" si="4"/>
        <v>0</v>
      </c>
    </row>
    <row r="57" spans="1:28" ht="20.25" customHeight="1" x14ac:dyDescent="0.2">
      <c r="A57" s="56">
        <f t="shared" si="5"/>
        <v>52</v>
      </c>
      <c r="B57" s="39"/>
      <c r="C57" s="40"/>
      <c r="D57" s="41"/>
      <c r="E57" s="42"/>
      <c r="F57" s="57"/>
      <c r="G57" s="44"/>
      <c r="H57" s="58"/>
      <c r="I57" s="46">
        <v>1</v>
      </c>
      <c r="J57" s="46">
        <v>1</v>
      </c>
      <c r="K57" s="47">
        <v>0</v>
      </c>
      <c r="L57" s="42">
        <v>6</v>
      </c>
      <c r="M57" s="59"/>
      <c r="N57" s="60"/>
      <c r="O57" s="50">
        <f t="shared" si="6"/>
        <v>0</v>
      </c>
      <c r="P57" s="53">
        <f t="shared" si="7"/>
        <v>-1048383.2333333334</v>
      </c>
      <c r="Q57" s="50">
        <f t="shared" si="0"/>
        <v>0</v>
      </c>
      <c r="R57" s="51"/>
      <c r="S57" s="50">
        <f t="shared" si="1"/>
        <v>0</v>
      </c>
      <c r="T57" s="52">
        <f t="shared" si="12"/>
        <v>95.670578930496973</v>
      </c>
      <c r="U57" s="50">
        <f t="shared" si="2"/>
        <v>0</v>
      </c>
      <c r="V57" s="53">
        <f t="shared" si="8"/>
        <v>15.513839103225806</v>
      </c>
      <c r="W57" s="53">
        <f t="shared" si="9"/>
        <v>0.25200000000000006</v>
      </c>
      <c r="X57" s="61">
        <f t="shared" si="10"/>
        <v>2.5999999999999999E-2</v>
      </c>
      <c r="Y57" s="53">
        <f t="shared" si="11"/>
        <v>0.23590513075636099</v>
      </c>
      <c r="Z57" s="53">
        <f t="shared" si="3"/>
        <v>15.749744233982167</v>
      </c>
      <c r="AA57" s="13"/>
      <c r="AB57" s="55">
        <f t="shared" si="4"/>
        <v>0</v>
      </c>
    </row>
    <row r="58" spans="1:28" ht="20.25" customHeight="1" x14ac:dyDescent="0.2">
      <c r="A58" s="56">
        <f t="shared" si="5"/>
        <v>53</v>
      </c>
      <c r="B58" s="39"/>
      <c r="C58" s="40"/>
      <c r="D58" s="41"/>
      <c r="E58" s="42"/>
      <c r="F58" s="57"/>
      <c r="G58" s="44"/>
      <c r="H58" s="58"/>
      <c r="I58" s="46">
        <v>1</v>
      </c>
      <c r="J58" s="46">
        <v>1</v>
      </c>
      <c r="K58" s="47">
        <v>0</v>
      </c>
      <c r="L58" s="42">
        <v>6</v>
      </c>
      <c r="M58" s="59"/>
      <c r="N58" s="60"/>
      <c r="O58" s="50">
        <f t="shared" si="6"/>
        <v>0</v>
      </c>
      <c r="P58" s="53">
        <f t="shared" si="7"/>
        <v>-1048383.2333333334</v>
      </c>
      <c r="Q58" s="50">
        <f t="shared" si="0"/>
        <v>0</v>
      </c>
      <c r="R58" s="51"/>
      <c r="S58" s="50">
        <f t="shared" si="1"/>
        <v>0</v>
      </c>
      <c r="T58" s="52">
        <f t="shared" si="12"/>
        <v>95.670578930496973</v>
      </c>
      <c r="U58" s="50">
        <f t="shared" si="2"/>
        <v>0</v>
      </c>
      <c r="V58" s="53">
        <f t="shared" si="8"/>
        <v>15.513839103225806</v>
      </c>
      <c r="W58" s="53">
        <f t="shared" si="9"/>
        <v>0.25200000000000006</v>
      </c>
      <c r="X58" s="61">
        <f t="shared" si="10"/>
        <v>2.5999999999999999E-2</v>
      </c>
      <c r="Y58" s="53">
        <f t="shared" si="11"/>
        <v>0.23590513075636099</v>
      </c>
      <c r="Z58" s="53">
        <f t="shared" si="3"/>
        <v>15.749744233982167</v>
      </c>
      <c r="AA58" s="13"/>
      <c r="AB58" s="55">
        <f t="shared" si="4"/>
        <v>0</v>
      </c>
    </row>
    <row r="59" spans="1:28" ht="20.25" customHeight="1" x14ac:dyDescent="0.2">
      <c r="A59" s="56">
        <f t="shared" si="5"/>
        <v>54</v>
      </c>
      <c r="B59" s="39"/>
      <c r="C59" s="40"/>
      <c r="D59" s="41"/>
      <c r="E59" s="42"/>
      <c r="F59" s="57"/>
      <c r="G59" s="44"/>
      <c r="H59" s="58"/>
      <c r="I59" s="46">
        <v>1</v>
      </c>
      <c r="J59" s="46">
        <v>1</v>
      </c>
      <c r="K59" s="47">
        <v>0</v>
      </c>
      <c r="L59" s="42">
        <v>6</v>
      </c>
      <c r="M59" s="59"/>
      <c r="N59" s="60"/>
      <c r="O59" s="50">
        <f t="shared" si="6"/>
        <v>0</v>
      </c>
      <c r="P59" s="53">
        <f t="shared" si="7"/>
        <v>-1048383.2333333334</v>
      </c>
      <c r="Q59" s="50">
        <f t="shared" si="0"/>
        <v>0</v>
      </c>
      <c r="R59" s="51"/>
      <c r="S59" s="50">
        <f t="shared" si="1"/>
        <v>0</v>
      </c>
      <c r="T59" s="52">
        <f t="shared" si="12"/>
        <v>95.670578930496973</v>
      </c>
      <c r="U59" s="50">
        <f t="shared" si="2"/>
        <v>0</v>
      </c>
      <c r="V59" s="53">
        <f t="shared" si="8"/>
        <v>15.513839103225806</v>
      </c>
      <c r="W59" s="53">
        <f t="shared" si="9"/>
        <v>0.25200000000000006</v>
      </c>
      <c r="X59" s="61">
        <f t="shared" si="10"/>
        <v>2.5999999999999999E-2</v>
      </c>
      <c r="Y59" s="53">
        <f t="shared" si="11"/>
        <v>0.23590513075636099</v>
      </c>
      <c r="Z59" s="53">
        <f t="shared" si="3"/>
        <v>15.749744233982167</v>
      </c>
      <c r="AA59" s="13"/>
      <c r="AB59" s="55">
        <f t="shared" si="4"/>
        <v>0</v>
      </c>
    </row>
    <row r="60" spans="1:28" ht="20.25" customHeight="1" x14ac:dyDescent="0.2">
      <c r="A60" s="56">
        <f t="shared" si="5"/>
        <v>55</v>
      </c>
      <c r="B60" s="39"/>
      <c r="C60" s="40"/>
      <c r="D60" s="41"/>
      <c r="E60" s="42"/>
      <c r="F60" s="57"/>
      <c r="G60" s="44"/>
      <c r="H60" s="58"/>
      <c r="I60" s="46">
        <v>1</v>
      </c>
      <c r="J60" s="46">
        <v>1</v>
      </c>
      <c r="K60" s="47">
        <v>0</v>
      </c>
      <c r="L60" s="42">
        <v>6</v>
      </c>
      <c r="M60" s="59"/>
      <c r="N60" s="60"/>
      <c r="O60" s="50">
        <f t="shared" si="6"/>
        <v>0</v>
      </c>
      <c r="P60" s="53">
        <f t="shared" si="7"/>
        <v>-1048383.2333333334</v>
      </c>
      <c r="Q60" s="50">
        <f t="shared" si="0"/>
        <v>0</v>
      </c>
      <c r="R60" s="51"/>
      <c r="S60" s="50">
        <f t="shared" si="1"/>
        <v>0</v>
      </c>
      <c r="T60" s="52">
        <f t="shared" si="12"/>
        <v>95.670578930496973</v>
      </c>
      <c r="U60" s="50">
        <f t="shared" si="2"/>
        <v>0</v>
      </c>
      <c r="V60" s="53">
        <f t="shared" si="8"/>
        <v>15.513839103225806</v>
      </c>
      <c r="W60" s="53">
        <f t="shared" si="9"/>
        <v>0.25200000000000006</v>
      </c>
      <c r="X60" s="61">
        <f t="shared" si="10"/>
        <v>2.5999999999999999E-2</v>
      </c>
      <c r="Y60" s="53">
        <f t="shared" si="11"/>
        <v>0.23590513075636099</v>
      </c>
      <c r="Z60" s="53">
        <f t="shared" si="3"/>
        <v>15.749744233982167</v>
      </c>
      <c r="AA60" s="13"/>
      <c r="AB60" s="55">
        <f t="shared" si="4"/>
        <v>0</v>
      </c>
    </row>
    <row r="61" spans="1:28" ht="20.25" customHeight="1" x14ac:dyDescent="0.2">
      <c r="A61" s="56">
        <f t="shared" si="5"/>
        <v>56</v>
      </c>
      <c r="B61" s="39"/>
      <c r="C61" s="40"/>
      <c r="D61" s="41"/>
      <c r="E61" s="42"/>
      <c r="F61" s="57"/>
      <c r="G61" s="44"/>
      <c r="H61" s="58"/>
      <c r="I61" s="46">
        <v>1</v>
      </c>
      <c r="J61" s="46">
        <v>1</v>
      </c>
      <c r="K61" s="47">
        <v>0</v>
      </c>
      <c r="L61" s="42">
        <v>6</v>
      </c>
      <c r="M61" s="59"/>
      <c r="N61" s="60"/>
      <c r="O61" s="50">
        <f t="shared" si="6"/>
        <v>0</v>
      </c>
      <c r="P61" s="53">
        <f t="shared" si="7"/>
        <v>-1048383.2333333334</v>
      </c>
      <c r="Q61" s="50">
        <f t="shared" si="0"/>
        <v>0</v>
      </c>
      <c r="R61" s="51"/>
      <c r="S61" s="50">
        <f t="shared" si="1"/>
        <v>0</v>
      </c>
      <c r="T61" s="52">
        <f t="shared" si="12"/>
        <v>95.670578930496973</v>
      </c>
      <c r="U61" s="50">
        <f t="shared" si="2"/>
        <v>0</v>
      </c>
      <c r="V61" s="53">
        <f t="shared" si="8"/>
        <v>15.513839103225806</v>
      </c>
      <c r="W61" s="53">
        <f t="shared" si="9"/>
        <v>0.25200000000000006</v>
      </c>
      <c r="X61" s="61">
        <f t="shared" si="10"/>
        <v>2.5999999999999999E-2</v>
      </c>
      <c r="Y61" s="53">
        <f t="shared" si="11"/>
        <v>0.23590513075636099</v>
      </c>
      <c r="Z61" s="53">
        <f t="shared" si="3"/>
        <v>15.749744233982167</v>
      </c>
      <c r="AA61" s="13"/>
      <c r="AB61" s="55">
        <f t="shared" si="4"/>
        <v>0</v>
      </c>
    </row>
    <row r="62" spans="1:28" ht="20.25" customHeight="1" x14ac:dyDescent="0.2">
      <c r="A62" s="56">
        <f t="shared" si="5"/>
        <v>57</v>
      </c>
      <c r="B62" s="39"/>
      <c r="C62" s="40"/>
      <c r="D62" s="41"/>
      <c r="E62" s="42"/>
      <c r="F62" s="57"/>
      <c r="G62" s="44"/>
      <c r="H62" s="58"/>
      <c r="I62" s="46">
        <v>1</v>
      </c>
      <c r="J62" s="46">
        <v>1</v>
      </c>
      <c r="K62" s="47">
        <v>0</v>
      </c>
      <c r="L62" s="42">
        <v>6</v>
      </c>
      <c r="M62" s="59"/>
      <c r="N62" s="60"/>
      <c r="O62" s="50">
        <f t="shared" si="6"/>
        <v>0</v>
      </c>
      <c r="P62" s="53">
        <f t="shared" si="7"/>
        <v>-1048383.2333333334</v>
      </c>
      <c r="Q62" s="50">
        <f t="shared" si="0"/>
        <v>0</v>
      </c>
      <c r="R62" s="51"/>
      <c r="S62" s="50">
        <f t="shared" si="1"/>
        <v>0</v>
      </c>
      <c r="T62" s="52">
        <f t="shared" si="12"/>
        <v>95.670578930496973</v>
      </c>
      <c r="U62" s="50">
        <f t="shared" si="2"/>
        <v>0</v>
      </c>
      <c r="V62" s="53">
        <f t="shared" si="8"/>
        <v>15.513839103225806</v>
      </c>
      <c r="W62" s="53">
        <f t="shared" si="9"/>
        <v>0.25200000000000006</v>
      </c>
      <c r="X62" s="61">
        <f t="shared" si="10"/>
        <v>2.5999999999999999E-2</v>
      </c>
      <c r="Y62" s="53">
        <f t="shared" si="11"/>
        <v>0.23590513075636099</v>
      </c>
      <c r="Z62" s="53">
        <f t="shared" si="3"/>
        <v>15.749744233982167</v>
      </c>
      <c r="AA62" s="13"/>
      <c r="AB62" s="55">
        <f t="shared" si="4"/>
        <v>0</v>
      </c>
    </row>
    <row r="63" spans="1:28" ht="20.25" customHeight="1" x14ac:dyDescent="0.2">
      <c r="A63" s="56">
        <f t="shared" si="5"/>
        <v>58</v>
      </c>
      <c r="B63" s="39"/>
      <c r="C63" s="40"/>
      <c r="D63" s="41"/>
      <c r="E63" s="42"/>
      <c r="F63" s="57"/>
      <c r="G63" s="44"/>
      <c r="H63" s="58"/>
      <c r="I63" s="46">
        <v>1</v>
      </c>
      <c r="J63" s="46">
        <v>1</v>
      </c>
      <c r="K63" s="47">
        <v>0</v>
      </c>
      <c r="L63" s="42">
        <v>6</v>
      </c>
      <c r="M63" s="59"/>
      <c r="N63" s="60"/>
      <c r="O63" s="50">
        <f t="shared" si="6"/>
        <v>0</v>
      </c>
      <c r="P63" s="53">
        <f t="shared" si="7"/>
        <v>-1048383.2333333334</v>
      </c>
      <c r="Q63" s="50">
        <f t="shared" si="0"/>
        <v>0</v>
      </c>
      <c r="R63" s="51"/>
      <c r="S63" s="50">
        <f t="shared" si="1"/>
        <v>0</v>
      </c>
      <c r="T63" s="52">
        <f t="shared" si="12"/>
        <v>95.670578930496973</v>
      </c>
      <c r="U63" s="50">
        <f t="shared" si="2"/>
        <v>0</v>
      </c>
      <c r="V63" s="53">
        <f t="shared" si="8"/>
        <v>15.513839103225806</v>
      </c>
      <c r="W63" s="53">
        <f t="shared" si="9"/>
        <v>0.25200000000000006</v>
      </c>
      <c r="X63" s="61">
        <f t="shared" si="10"/>
        <v>2.5999999999999999E-2</v>
      </c>
      <c r="Y63" s="53">
        <f t="shared" si="11"/>
        <v>0.23590513075636099</v>
      </c>
      <c r="Z63" s="53">
        <f t="shared" si="3"/>
        <v>15.749744233982167</v>
      </c>
      <c r="AA63" s="13"/>
      <c r="AB63" s="55">
        <f t="shared" si="4"/>
        <v>0</v>
      </c>
    </row>
    <row r="64" spans="1:28" ht="20.25" customHeight="1" x14ac:dyDescent="0.2">
      <c r="A64" s="56">
        <f t="shared" si="5"/>
        <v>59</v>
      </c>
      <c r="B64" s="39"/>
      <c r="C64" s="40"/>
      <c r="D64" s="41"/>
      <c r="E64" s="42"/>
      <c r="F64" s="57"/>
      <c r="G64" s="44"/>
      <c r="H64" s="58"/>
      <c r="I64" s="46">
        <v>1</v>
      </c>
      <c r="J64" s="46">
        <v>1</v>
      </c>
      <c r="K64" s="47">
        <v>0</v>
      </c>
      <c r="L64" s="42">
        <v>6</v>
      </c>
      <c r="M64" s="59"/>
      <c r="N64" s="60"/>
      <c r="O64" s="50">
        <f t="shared" si="6"/>
        <v>0</v>
      </c>
      <c r="P64" s="53">
        <f t="shared" si="7"/>
        <v>-1048383.2333333334</v>
      </c>
      <c r="Q64" s="50">
        <f t="shared" si="0"/>
        <v>0</v>
      </c>
      <c r="R64" s="51"/>
      <c r="S64" s="50">
        <f t="shared" si="1"/>
        <v>0</v>
      </c>
      <c r="T64" s="52">
        <f t="shared" si="12"/>
        <v>95.670578930496973</v>
      </c>
      <c r="U64" s="50">
        <f t="shared" si="2"/>
        <v>0</v>
      </c>
      <c r="V64" s="53">
        <f t="shared" si="8"/>
        <v>15.513839103225806</v>
      </c>
      <c r="W64" s="53">
        <f t="shared" si="9"/>
        <v>0.25200000000000006</v>
      </c>
      <c r="X64" s="61">
        <f t="shared" si="10"/>
        <v>2.5999999999999999E-2</v>
      </c>
      <c r="Y64" s="53">
        <f t="shared" si="11"/>
        <v>0.23590513075636099</v>
      </c>
      <c r="Z64" s="53">
        <f t="shared" si="3"/>
        <v>15.749744233982167</v>
      </c>
      <c r="AA64" s="13"/>
      <c r="AB64" s="55">
        <f t="shared" si="4"/>
        <v>0</v>
      </c>
    </row>
    <row r="65" spans="1:28" ht="20.25" customHeight="1" x14ac:dyDescent="0.2">
      <c r="A65" s="56">
        <f t="shared" si="5"/>
        <v>60</v>
      </c>
      <c r="B65" s="39"/>
      <c r="C65" s="40"/>
      <c r="D65" s="41"/>
      <c r="E65" s="42"/>
      <c r="F65" s="57"/>
      <c r="G65" s="44"/>
      <c r="H65" s="58"/>
      <c r="I65" s="46">
        <v>1</v>
      </c>
      <c r="J65" s="46">
        <v>1</v>
      </c>
      <c r="K65" s="47">
        <v>0</v>
      </c>
      <c r="L65" s="42">
        <v>6</v>
      </c>
      <c r="M65" s="59"/>
      <c r="N65" s="60"/>
      <c r="O65" s="50">
        <f t="shared" si="6"/>
        <v>0</v>
      </c>
      <c r="P65" s="53">
        <f t="shared" si="7"/>
        <v>-1048383.2333333334</v>
      </c>
      <c r="Q65" s="50">
        <f t="shared" si="0"/>
        <v>0</v>
      </c>
      <c r="R65" s="51"/>
      <c r="S65" s="50">
        <f t="shared" si="1"/>
        <v>0</v>
      </c>
      <c r="T65" s="52">
        <f t="shared" si="12"/>
        <v>95.670578930496973</v>
      </c>
      <c r="U65" s="50">
        <f t="shared" si="2"/>
        <v>0</v>
      </c>
      <c r="V65" s="53">
        <f t="shared" si="8"/>
        <v>15.513839103225806</v>
      </c>
      <c r="W65" s="53">
        <f t="shared" si="9"/>
        <v>0.25200000000000006</v>
      </c>
      <c r="X65" s="61">
        <f t="shared" si="10"/>
        <v>2.5999999999999999E-2</v>
      </c>
      <c r="Y65" s="53">
        <f t="shared" si="11"/>
        <v>0.23590513075636099</v>
      </c>
      <c r="Z65" s="53">
        <f t="shared" si="3"/>
        <v>15.749744233982167</v>
      </c>
      <c r="AA65" s="13"/>
      <c r="AB65" s="55">
        <f t="shared" si="4"/>
        <v>0</v>
      </c>
    </row>
    <row r="66" spans="1:28" ht="20.25" customHeight="1" x14ac:dyDescent="0.2">
      <c r="A66" s="56">
        <f t="shared" si="5"/>
        <v>61</v>
      </c>
      <c r="B66" s="39"/>
      <c r="C66" s="40"/>
      <c r="D66" s="41"/>
      <c r="E66" s="42"/>
      <c r="F66" s="57"/>
      <c r="G66" s="44"/>
      <c r="H66" s="58"/>
      <c r="I66" s="46">
        <v>1</v>
      </c>
      <c r="J66" s="46">
        <v>1</v>
      </c>
      <c r="K66" s="47">
        <v>0</v>
      </c>
      <c r="L66" s="42">
        <v>6</v>
      </c>
      <c r="M66" s="59"/>
      <c r="N66" s="60"/>
      <c r="O66" s="50">
        <f t="shared" si="6"/>
        <v>0</v>
      </c>
      <c r="P66" s="53">
        <f t="shared" si="7"/>
        <v>-1048383.2333333334</v>
      </c>
      <c r="Q66" s="50">
        <f t="shared" si="0"/>
        <v>0</v>
      </c>
      <c r="R66" s="51"/>
      <c r="S66" s="50">
        <f t="shared" si="1"/>
        <v>0</v>
      </c>
      <c r="T66" s="52">
        <f t="shared" si="12"/>
        <v>95.670578930496973</v>
      </c>
      <c r="U66" s="50">
        <f t="shared" si="2"/>
        <v>0</v>
      </c>
      <c r="V66" s="53">
        <f t="shared" si="8"/>
        <v>15.513839103225806</v>
      </c>
      <c r="W66" s="53">
        <f t="shared" si="9"/>
        <v>0.25200000000000006</v>
      </c>
      <c r="X66" s="61">
        <f t="shared" si="10"/>
        <v>2.5999999999999999E-2</v>
      </c>
      <c r="Y66" s="53">
        <f t="shared" si="11"/>
        <v>0.23590513075636099</v>
      </c>
      <c r="Z66" s="53">
        <f t="shared" si="3"/>
        <v>15.749744233982167</v>
      </c>
      <c r="AA66" s="13"/>
      <c r="AB66" s="55">
        <f t="shared" si="4"/>
        <v>0</v>
      </c>
    </row>
    <row r="67" spans="1:28" ht="20.25" customHeight="1" x14ac:dyDescent="0.2">
      <c r="A67" s="56">
        <f t="shared" si="5"/>
        <v>62</v>
      </c>
      <c r="B67" s="39"/>
      <c r="C67" s="40"/>
      <c r="D67" s="41"/>
      <c r="E67" s="42"/>
      <c r="F67" s="57"/>
      <c r="G67" s="44"/>
      <c r="H67" s="58"/>
      <c r="I67" s="46">
        <v>1</v>
      </c>
      <c r="J67" s="46">
        <v>1</v>
      </c>
      <c r="K67" s="47">
        <v>0</v>
      </c>
      <c r="L67" s="42">
        <v>6</v>
      </c>
      <c r="M67" s="59"/>
      <c r="N67" s="60"/>
      <c r="O67" s="50">
        <f t="shared" si="6"/>
        <v>0</v>
      </c>
      <c r="P67" s="53">
        <f t="shared" si="7"/>
        <v>-1048383.2333333334</v>
      </c>
      <c r="Q67" s="50">
        <f t="shared" si="0"/>
        <v>0</v>
      </c>
      <c r="R67" s="51"/>
      <c r="S67" s="50">
        <f t="shared" si="1"/>
        <v>0</v>
      </c>
      <c r="T67" s="52">
        <f t="shared" si="12"/>
        <v>95.670578930496973</v>
      </c>
      <c r="U67" s="50">
        <f t="shared" si="2"/>
        <v>0</v>
      </c>
      <c r="V67" s="53">
        <f t="shared" si="8"/>
        <v>15.513839103225806</v>
      </c>
      <c r="W67" s="53">
        <f t="shared" si="9"/>
        <v>0.25200000000000006</v>
      </c>
      <c r="X67" s="61">
        <f t="shared" si="10"/>
        <v>2.5999999999999999E-2</v>
      </c>
      <c r="Y67" s="53">
        <f t="shared" si="11"/>
        <v>0.23590513075636099</v>
      </c>
      <c r="Z67" s="53">
        <f t="shared" si="3"/>
        <v>15.749744233982167</v>
      </c>
      <c r="AA67" s="13"/>
      <c r="AB67" s="55">
        <f t="shared" si="4"/>
        <v>0</v>
      </c>
    </row>
    <row r="68" spans="1:28" ht="20.25" customHeight="1" x14ac:dyDescent="0.2">
      <c r="A68" s="56">
        <f t="shared" si="5"/>
        <v>63</v>
      </c>
      <c r="B68" s="39"/>
      <c r="C68" s="40"/>
      <c r="D68" s="41"/>
      <c r="E68" s="42"/>
      <c r="F68" s="57"/>
      <c r="G68" s="44"/>
      <c r="H68" s="58"/>
      <c r="I68" s="46">
        <v>1</v>
      </c>
      <c r="J68" s="46">
        <v>1</v>
      </c>
      <c r="K68" s="47">
        <v>0</v>
      </c>
      <c r="L68" s="42">
        <v>6</v>
      </c>
      <c r="M68" s="59"/>
      <c r="N68" s="60"/>
      <c r="O68" s="50">
        <f t="shared" si="6"/>
        <v>0</v>
      </c>
      <c r="P68" s="53">
        <f t="shared" si="7"/>
        <v>-1048383.2333333334</v>
      </c>
      <c r="Q68" s="50">
        <f t="shared" si="0"/>
        <v>0</v>
      </c>
      <c r="R68" s="51"/>
      <c r="S68" s="50">
        <f t="shared" si="1"/>
        <v>0</v>
      </c>
      <c r="T68" s="52">
        <f t="shared" si="12"/>
        <v>95.670578930496973</v>
      </c>
      <c r="U68" s="50">
        <f t="shared" si="2"/>
        <v>0</v>
      </c>
      <c r="V68" s="53">
        <f t="shared" si="8"/>
        <v>15.513839103225806</v>
      </c>
      <c r="W68" s="53">
        <f t="shared" si="9"/>
        <v>0.25200000000000006</v>
      </c>
      <c r="X68" s="61">
        <f t="shared" si="10"/>
        <v>2.5999999999999999E-2</v>
      </c>
      <c r="Y68" s="53">
        <f t="shared" si="11"/>
        <v>0.23590513075636099</v>
      </c>
      <c r="Z68" s="53">
        <f t="shared" si="3"/>
        <v>15.749744233982167</v>
      </c>
      <c r="AA68" s="13"/>
      <c r="AB68" s="55">
        <f t="shared" si="4"/>
        <v>0</v>
      </c>
    </row>
    <row r="69" spans="1:28" ht="20.25" customHeight="1" x14ac:dyDescent="0.2">
      <c r="A69" s="56">
        <f t="shared" si="5"/>
        <v>64</v>
      </c>
      <c r="B69" s="39"/>
      <c r="C69" s="40"/>
      <c r="D69" s="41"/>
      <c r="E69" s="42"/>
      <c r="F69" s="57"/>
      <c r="G69" s="44"/>
      <c r="H69" s="58"/>
      <c r="I69" s="46">
        <v>1</v>
      </c>
      <c r="J69" s="46">
        <v>1</v>
      </c>
      <c r="K69" s="47">
        <v>0</v>
      </c>
      <c r="L69" s="42">
        <v>6</v>
      </c>
      <c r="M69" s="59"/>
      <c r="N69" s="60"/>
      <c r="O69" s="50">
        <f t="shared" si="6"/>
        <v>0</v>
      </c>
      <c r="P69" s="53">
        <f t="shared" si="7"/>
        <v>-1048383.2333333334</v>
      </c>
      <c r="Q69" s="50">
        <f t="shared" si="0"/>
        <v>0</v>
      </c>
      <c r="R69" s="51"/>
      <c r="S69" s="50">
        <f t="shared" si="1"/>
        <v>0</v>
      </c>
      <c r="T69" s="52">
        <f t="shared" si="12"/>
        <v>95.670578930496973</v>
      </c>
      <c r="U69" s="50">
        <f t="shared" si="2"/>
        <v>0</v>
      </c>
      <c r="V69" s="53">
        <f t="shared" si="8"/>
        <v>15.513839103225806</v>
      </c>
      <c r="W69" s="53">
        <f t="shared" si="9"/>
        <v>0.25200000000000006</v>
      </c>
      <c r="X69" s="61">
        <f t="shared" si="10"/>
        <v>2.5999999999999999E-2</v>
      </c>
      <c r="Y69" s="53">
        <f t="shared" si="11"/>
        <v>0.23590513075636099</v>
      </c>
      <c r="Z69" s="53">
        <f t="shared" si="3"/>
        <v>15.749744233982167</v>
      </c>
      <c r="AA69" s="13"/>
      <c r="AB69" s="55">
        <f t="shared" si="4"/>
        <v>0</v>
      </c>
    </row>
    <row r="70" spans="1:28" ht="20.25" customHeight="1" x14ac:dyDescent="0.2">
      <c r="A70" s="56">
        <f t="shared" si="5"/>
        <v>65</v>
      </c>
      <c r="B70" s="39"/>
      <c r="C70" s="40"/>
      <c r="D70" s="41"/>
      <c r="E70" s="42"/>
      <c r="F70" s="57"/>
      <c r="G70" s="44"/>
      <c r="H70" s="58"/>
      <c r="I70" s="46">
        <v>1</v>
      </c>
      <c r="J70" s="46">
        <v>1</v>
      </c>
      <c r="K70" s="47">
        <v>0</v>
      </c>
      <c r="L70" s="42">
        <v>6</v>
      </c>
      <c r="M70" s="59"/>
      <c r="N70" s="60"/>
      <c r="O70" s="50">
        <f t="shared" si="6"/>
        <v>0</v>
      </c>
      <c r="P70" s="53">
        <f t="shared" si="7"/>
        <v>-1048383.2333333334</v>
      </c>
      <c r="Q70" s="50">
        <f t="shared" si="0"/>
        <v>0</v>
      </c>
      <c r="R70" s="51"/>
      <c r="S70" s="50">
        <f t="shared" si="1"/>
        <v>0</v>
      </c>
      <c r="T70" s="52">
        <f t="shared" si="12"/>
        <v>95.670578930496973</v>
      </c>
      <c r="U70" s="50">
        <f t="shared" si="2"/>
        <v>0</v>
      </c>
      <c r="V70" s="53">
        <f t="shared" si="8"/>
        <v>15.513839103225806</v>
      </c>
      <c r="W70" s="53">
        <f t="shared" si="9"/>
        <v>0.25200000000000006</v>
      </c>
      <c r="X70" s="61">
        <f t="shared" si="10"/>
        <v>2.5999999999999999E-2</v>
      </c>
      <c r="Y70" s="53">
        <f t="shared" si="11"/>
        <v>0.23590513075636099</v>
      </c>
      <c r="Z70" s="53">
        <f t="shared" si="3"/>
        <v>15.749744233982167</v>
      </c>
      <c r="AA70" s="13"/>
      <c r="AB70" s="55">
        <f t="shared" si="4"/>
        <v>0</v>
      </c>
    </row>
    <row r="71" spans="1:28" ht="20.25" customHeight="1" x14ac:dyDescent="0.2">
      <c r="A71" s="56">
        <f t="shared" si="5"/>
        <v>66</v>
      </c>
      <c r="B71" s="39"/>
      <c r="C71" s="40"/>
      <c r="D71" s="41"/>
      <c r="E71" s="42"/>
      <c r="F71" s="57"/>
      <c r="G71" s="44"/>
      <c r="H71" s="58"/>
      <c r="I71" s="46">
        <v>1</v>
      </c>
      <c r="J71" s="46">
        <v>1</v>
      </c>
      <c r="K71" s="47">
        <v>0</v>
      </c>
      <c r="L71" s="42">
        <v>6</v>
      </c>
      <c r="M71" s="59"/>
      <c r="N71" s="60"/>
      <c r="O71" s="50">
        <f t="shared" si="6"/>
        <v>0</v>
      </c>
      <c r="P71" s="53">
        <f t="shared" si="7"/>
        <v>-1048383.2333333334</v>
      </c>
      <c r="Q71" s="50">
        <f t="shared" si="0"/>
        <v>0</v>
      </c>
      <c r="R71" s="51"/>
      <c r="S71" s="50">
        <f t="shared" si="1"/>
        <v>0</v>
      </c>
      <c r="T71" s="52">
        <f t="shared" si="12"/>
        <v>95.670578930496973</v>
      </c>
      <c r="U71" s="50">
        <f t="shared" si="2"/>
        <v>0</v>
      </c>
      <c r="V71" s="53">
        <f t="shared" si="8"/>
        <v>15.513839103225806</v>
      </c>
      <c r="W71" s="53">
        <f t="shared" si="9"/>
        <v>0.25200000000000006</v>
      </c>
      <c r="X71" s="61">
        <f t="shared" si="10"/>
        <v>2.5999999999999999E-2</v>
      </c>
      <c r="Y71" s="53">
        <f t="shared" si="11"/>
        <v>0.23590513075636099</v>
      </c>
      <c r="Z71" s="53">
        <f t="shared" si="3"/>
        <v>15.749744233982167</v>
      </c>
      <c r="AA71" s="13"/>
      <c r="AB71" s="55">
        <f t="shared" si="4"/>
        <v>0</v>
      </c>
    </row>
    <row r="72" spans="1:28" ht="20.25" customHeight="1" x14ac:dyDescent="0.2">
      <c r="A72" s="56">
        <f t="shared" si="5"/>
        <v>67</v>
      </c>
      <c r="B72" s="39"/>
      <c r="C72" s="40"/>
      <c r="D72" s="41"/>
      <c r="E72" s="42"/>
      <c r="F72" s="57"/>
      <c r="G72" s="44"/>
      <c r="H72" s="58"/>
      <c r="I72" s="46">
        <v>1</v>
      </c>
      <c r="J72" s="46">
        <v>1</v>
      </c>
      <c r="K72" s="47">
        <v>0</v>
      </c>
      <c r="L72" s="42">
        <v>6</v>
      </c>
      <c r="M72" s="59"/>
      <c r="N72" s="60"/>
      <c r="O72" s="50">
        <f t="shared" si="6"/>
        <v>0</v>
      </c>
      <c r="P72" s="53">
        <f t="shared" si="7"/>
        <v>-1048383.2333333334</v>
      </c>
      <c r="Q72" s="50">
        <f t="shared" si="0"/>
        <v>0</v>
      </c>
      <c r="R72" s="51"/>
      <c r="S72" s="50">
        <f t="shared" si="1"/>
        <v>0</v>
      </c>
      <c r="T72" s="52">
        <f t="shared" si="12"/>
        <v>95.670578930496973</v>
      </c>
      <c r="U72" s="50">
        <f t="shared" si="2"/>
        <v>0</v>
      </c>
      <c r="V72" s="53">
        <f t="shared" si="8"/>
        <v>15.513839103225806</v>
      </c>
      <c r="W72" s="53">
        <f t="shared" si="9"/>
        <v>0.25200000000000006</v>
      </c>
      <c r="X72" s="61">
        <f t="shared" si="10"/>
        <v>2.5999999999999999E-2</v>
      </c>
      <c r="Y72" s="53">
        <f t="shared" si="11"/>
        <v>0.23590513075636099</v>
      </c>
      <c r="Z72" s="53">
        <f t="shared" si="3"/>
        <v>15.749744233982167</v>
      </c>
      <c r="AA72" s="13"/>
      <c r="AB72" s="55">
        <f t="shared" si="4"/>
        <v>0</v>
      </c>
    </row>
    <row r="73" spans="1:28" ht="20.25" customHeight="1" x14ac:dyDescent="0.2">
      <c r="A73" s="56">
        <f t="shared" si="5"/>
        <v>68</v>
      </c>
      <c r="B73" s="39"/>
      <c r="C73" s="40"/>
      <c r="D73" s="41"/>
      <c r="E73" s="42"/>
      <c r="F73" s="57"/>
      <c r="G73" s="44"/>
      <c r="H73" s="58"/>
      <c r="I73" s="46">
        <v>1</v>
      </c>
      <c r="J73" s="46">
        <v>1</v>
      </c>
      <c r="K73" s="47">
        <v>0</v>
      </c>
      <c r="L73" s="42">
        <v>6</v>
      </c>
      <c r="M73" s="59"/>
      <c r="N73" s="60"/>
      <c r="O73" s="50">
        <f t="shared" si="6"/>
        <v>0</v>
      </c>
      <c r="P73" s="53">
        <f t="shared" si="7"/>
        <v>-1048383.2333333334</v>
      </c>
      <c r="Q73" s="50">
        <f t="shared" si="0"/>
        <v>0</v>
      </c>
      <c r="R73" s="51"/>
      <c r="S73" s="50">
        <f t="shared" si="1"/>
        <v>0</v>
      </c>
      <c r="T73" s="52">
        <f t="shared" si="12"/>
        <v>95.670578930496973</v>
      </c>
      <c r="U73" s="50">
        <f t="shared" si="2"/>
        <v>0</v>
      </c>
      <c r="V73" s="53">
        <f t="shared" si="8"/>
        <v>15.513839103225806</v>
      </c>
      <c r="W73" s="53">
        <f t="shared" si="9"/>
        <v>0.25200000000000006</v>
      </c>
      <c r="X73" s="61">
        <f t="shared" si="10"/>
        <v>2.5999999999999999E-2</v>
      </c>
      <c r="Y73" s="53">
        <f t="shared" si="11"/>
        <v>0.23590513075636099</v>
      </c>
      <c r="Z73" s="53">
        <f t="shared" si="3"/>
        <v>15.749744233982167</v>
      </c>
      <c r="AA73" s="13"/>
      <c r="AB73" s="55">
        <f t="shared" si="4"/>
        <v>0</v>
      </c>
    </row>
    <row r="74" spans="1:28" ht="20.25" customHeight="1" x14ac:dyDescent="0.2">
      <c r="A74" s="56">
        <f t="shared" si="5"/>
        <v>69</v>
      </c>
      <c r="B74" s="39"/>
      <c r="C74" s="40"/>
      <c r="D74" s="41"/>
      <c r="E74" s="42"/>
      <c r="F74" s="57"/>
      <c r="G74" s="44"/>
      <c r="H74" s="58"/>
      <c r="I74" s="46">
        <v>1</v>
      </c>
      <c r="J74" s="46">
        <v>1</v>
      </c>
      <c r="K74" s="47">
        <v>0</v>
      </c>
      <c r="L74" s="42">
        <v>6</v>
      </c>
      <c r="M74" s="59"/>
      <c r="N74" s="60"/>
      <c r="O74" s="50">
        <f t="shared" si="6"/>
        <v>0</v>
      </c>
      <c r="P74" s="53">
        <f t="shared" si="7"/>
        <v>-1048383.2333333334</v>
      </c>
      <c r="Q74" s="50">
        <f t="shared" si="0"/>
        <v>0</v>
      </c>
      <c r="R74" s="51"/>
      <c r="S74" s="50">
        <f t="shared" si="1"/>
        <v>0</v>
      </c>
      <c r="T74" s="52">
        <f t="shared" si="12"/>
        <v>95.670578930496973</v>
      </c>
      <c r="U74" s="50">
        <f t="shared" si="2"/>
        <v>0</v>
      </c>
      <c r="V74" s="53">
        <f t="shared" si="8"/>
        <v>15.513839103225806</v>
      </c>
      <c r="W74" s="53">
        <f t="shared" si="9"/>
        <v>0.25200000000000006</v>
      </c>
      <c r="X74" s="61">
        <f t="shared" si="10"/>
        <v>2.5999999999999999E-2</v>
      </c>
      <c r="Y74" s="53">
        <f t="shared" si="11"/>
        <v>0.23590513075636099</v>
      </c>
      <c r="Z74" s="53">
        <f t="shared" si="3"/>
        <v>15.749744233982167</v>
      </c>
      <c r="AA74" s="13"/>
      <c r="AB74" s="55">
        <f t="shared" si="4"/>
        <v>0</v>
      </c>
    </row>
    <row r="75" spans="1:28" ht="20.25" customHeight="1" x14ac:dyDescent="0.2">
      <c r="A75" s="56">
        <f t="shared" si="5"/>
        <v>70</v>
      </c>
      <c r="B75" s="39"/>
      <c r="C75" s="40"/>
      <c r="D75" s="41"/>
      <c r="E75" s="42"/>
      <c r="F75" s="57"/>
      <c r="G75" s="44"/>
      <c r="H75" s="58"/>
      <c r="I75" s="46">
        <v>1</v>
      </c>
      <c r="J75" s="46">
        <v>1</v>
      </c>
      <c r="K75" s="47">
        <v>0</v>
      </c>
      <c r="L75" s="42">
        <v>6</v>
      </c>
      <c r="M75" s="59"/>
      <c r="N75" s="60"/>
      <c r="O75" s="50">
        <f t="shared" si="6"/>
        <v>0</v>
      </c>
      <c r="P75" s="53">
        <f t="shared" si="7"/>
        <v>-1048383.2333333334</v>
      </c>
      <c r="Q75" s="50">
        <f t="shared" si="0"/>
        <v>0</v>
      </c>
      <c r="R75" s="51"/>
      <c r="S75" s="50">
        <f t="shared" si="1"/>
        <v>0</v>
      </c>
      <c r="T75" s="52">
        <f t="shared" si="12"/>
        <v>95.670578930496973</v>
      </c>
      <c r="U75" s="50">
        <f t="shared" si="2"/>
        <v>0</v>
      </c>
      <c r="V75" s="53">
        <f t="shared" si="8"/>
        <v>15.513839103225806</v>
      </c>
      <c r="W75" s="53">
        <f t="shared" si="9"/>
        <v>0.25200000000000006</v>
      </c>
      <c r="X75" s="61">
        <f t="shared" si="10"/>
        <v>2.5999999999999999E-2</v>
      </c>
      <c r="Y75" s="53">
        <f t="shared" si="11"/>
        <v>0.23590513075636099</v>
      </c>
      <c r="Z75" s="53">
        <f t="shared" si="3"/>
        <v>15.749744233982167</v>
      </c>
      <c r="AA75" s="13"/>
      <c r="AB75" s="55">
        <f t="shared" si="4"/>
        <v>0</v>
      </c>
    </row>
    <row r="76" spans="1:28" ht="20.25" customHeight="1" x14ac:dyDescent="0.2">
      <c r="A76" s="56">
        <f t="shared" si="5"/>
        <v>71</v>
      </c>
      <c r="B76" s="39"/>
      <c r="C76" s="40"/>
      <c r="D76" s="41"/>
      <c r="E76" s="42"/>
      <c r="F76" s="57"/>
      <c r="G76" s="44"/>
      <c r="H76" s="58"/>
      <c r="I76" s="46">
        <v>1</v>
      </c>
      <c r="J76" s="46">
        <v>1</v>
      </c>
      <c r="K76" s="47">
        <v>0</v>
      </c>
      <c r="L76" s="42">
        <v>6</v>
      </c>
      <c r="M76" s="59"/>
      <c r="N76" s="60"/>
      <c r="O76" s="50">
        <f t="shared" si="6"/>
        <v>0</v>
      </c>
      <c r="P76" s="53">
        <f t="shared" si="7"/>
        <v>-1048383.2333333334</v>
      </c>
      <c r="Q76" s="50">
        <f t="shared" si="0"/>
        <v>0</v>
      </c>
      <c r="R76" s="51"/>
      <c r="S76" s="50">
        <f t="shared" si="1"/>
        <v>0</v>
      </c>
      <c r="T76" s="52">
        <f t="shared" si="12"/>
        <v>95.670578930496973</v>
      </c>
      <c r="U76" s="50">
        <f t="shared" si="2"/>
        <v>0</v>
      </c>
      <c r="V76" s="53">
        <f t="shared" si="8"/>
        <v>15.513839103225806</v>
      </c>
      <c r="W76" s="53">
        <f t="shared" si="9"/>
        <v>0.25200000000000006</v>
      </c>
      <c r="X76" s="61">
        <f t="shared" si="10"/>
        <v>2.5999999999999999E-2</v>
      </c>
      <c r="Y76" s="53">
        <f t="shared" si="11"/>
        <v>0.23590513075636099</v>
      </c>
      <c r="Z76" s="53">
        <f t="shared" si="3"/>
        <v>15.749744233982167</v>
      </c>
      <c r="AA76" s="13"/>
      <c r="AB76" s="55">
        <f t="shared" si="4"/>
        <v>0</v>
      </c>
    </row>
    <row r="77" spans="1:28" ht="20.25" customHeight="1" x14ac:dyDescent="0.2">
      <c r="A77" s="56">
        <f t="shared" si="5"/>
        <v>72</v>
      </c>
      <c r="B77" s="39"/>
      <c r="C77" s="40"/>
      <c r="D77" s="41"/>
      <c r="E77" s="42"/>
      <c r="F77" s="57"/>
      <c r="G77" s="44"/>
      <c r="H77" s="58"/>
      <c r="I77" s="46">
        <v>1</v>
      </c>
      <c r="J77" s="46">
        <v>1</v>
      </c>
      <c r="K77" s="47">
        <v>0</v>
      </c>
      <c r="L77" s="42">
        <v>6</v>
      </c>
      <c r="M77" s="59"/>
      <c r="N77" s="60"/>
      <c r="O77" s="50">
        <f t="shared" si="6"/>
        <v>0</v>
      </c>
      <c r="P77" s="53">
        <f t="shared" si="7"/>
        <v>-1048383.2333333334</v>
      </c>
      <c r="Q77" s="50">
        <f t="shared" si="0"/>
        <v>0</v>
      </c>
      <c r="R77" s="51"/>
      <c r="S77" s="50">
        <f t="shared" si="1"/>
        <v>0</v>
      </c>
      <c r="T77" s="52">
        <f t="shared" si="12"/>
        <v>95.670578930496973</v>
      </c>
      <c r="U77" s="50">
        <f t="shared" si="2"/>
        <v>0</v>
      </c>
      <c r="V77" s="53">
        <f t="shared" si="8"/>
        <v>15.513839103225806</v>
      </c>
      <c r="W77" s="53">
        <f t="shared" si="9"/>
        <v>0.25200000000000006</v>
      </c>
      <c r="X77" s="61">
        <f t="shared" si="10"/>
        <v>2.5999999999999999E-2</v>
      </c>
      <c r="Y77" s="53">
        <f t="shared" si="11"/>
        <v>0.23590513075636099</v>
      </c>
      <c r="Z77" s="53">
        <f t="shared" si="3"/>
        <v>15.749744233982167</v>
      </c>
      <c r="AA77" s="13"/>
      <c r="AB77" s="55">
        <f t="shared" si="4"/>
        <v>0</v>
      </c>
    </row>
    <row r="78" spans="1:28" ht="20.25" customHeight="1" x14ac:dyDescent="0.2">
      <c r="A78" s="56">
        <f t="shared" si="5"/>
        <v>73</v>
      </c>
      <c r="B78" s="39"/>
      <c r="C78" s="40"/>
      <c r="D78" s="41"/>
      <c r="E78" s="42"/>
      <c r="F78" s="57"/>
      <c r="G78" s="44"/>
      <c r="H78" s="58"/>
      <c r="I78" s="46">
        <v>1</v>
      </c>
      <c r="J78" s="46">
        <v>1</v>
      </c>
      <c r="K78" s="47">
        <v>0</v>
      </c>
      <c r="L78" s="42">
        <v>6</v>
      </c>
      <c r="M78" s="59"/>
      <c r="N78" s="60"/>
      <c r="O78" s="50">
        <f t="shared" si="6"/>
        <v>0</v>
      </c>
      <c r="P78" s="53">
        <f t="shared" si="7"/>
        <v>-1048383.2333333334</v>
      </c>
      <c r="Q78" s="50">
        <f t="shared" si="0"/>
        <v>0</v>
      </c>
      <c r="R78" s="51"/>
      <c r="S78" s="50">
        <f t="shared" si="1"/>
        <v>0</v>
      </c>
      <c r="T78" s="52">
        <f t="shared" si="12"/>
        <v>95.670578930496973</v>
      </c>
      <c r="U78" s="50">
        <f t="shared" si="2"/>
        <v>0</v>
      </c>
      <c r="V78" s="53">
        <f t="shared" si="8"/>
        <v>15.513839103225806</v>
      </c>
      <c r="W78" s="53">
        <f t="shared" si="9"/>
        <v>0.25200000000000006</v>
      </c>
      <c r="X78" s="61">
        <f t="shared" si="10"/>
        <v>2.5999999999999999E-2</v>
      </c>
      <c r="Y78" s="53">
        <f t="shared" si="11"/>
        <v>0.23590513075636099</v>
      </c>
      <c r="Z78" s="53">
        <f t="shared" si="3"/>
        <v>15.749744233982167</v>
      </c>
      <c r="AA78" s="13"/>
      <c r="AB78" s="55">
        <f t="shared" si="4"/>
        <v>0</v>
      </c>
    </row>
    <row r="79" spans="1:28" ht="20.25" customHeight="1" x14ac:dyDescent="0.2">
      <c r="A79" s="56">
        <f t="shared" si="5"/>
        <v>74</v>
      </c>
      <c r="B79" s="39"/>
      <c r="C79" s="40"/>
      <c r="D79" s="41"/>
      <c r="E79" s="42"/>
      <c r="F79" s="57"/>
      <c r="G79" s="44"/>
      <c r="H79" s="58"/>
      <c r="I79" s="46">
        <v>1</v>
      </c>
      <c r="J79" s="46">
        <v>1</v>
      </c>
      <c r="K79" s="47">
        <v>0</v>
      </c>
      <c r="L79" s="42">
        <v>6</v>
      </c>
      <c r="M79" s="59"/>
      <c r="N79" s="60"/>
      <c r="O79" s="50">
        <f t="shared" si="6"/>
        <v>0</v>
      </c>
      <c r="P79" s="53">
        <f t="shared" si="7"/>
        <v>-1048383.2333333334</v>
      </c>
      <c r="Q79" s="50">
        <f t="shared" si="0"/>
        <v>0</v>
      </c>
      <c r="R79" s="51"/>
      <c r="S79" s="50">
        <f t="shared" si="1"/>
        <v>0</v>
      </c>
      <c r="T79" s="52">
        <f t="shared" si="12"/>
        <v>95.670578930496973</v>
      </c>
      <c r="U79" s="50">
        <f t="shared" si="2"/>
        <v>0</v>
      </c>
      <c r="V79" s="53">
        <f t="shared" si="8"/>
        <v>15.513839103225806</v>
      </c>
      <c r="W79" s="53">
        <f t="shared" si="9"/>
        <v>0.25200000000000006</v>
      </c>
      <c r="X79" s="61">
        <f t="shared" si="10"/>
        <v>2.5999999999999999E-2</v>
      </c>
      <c r="Y79" s="53">
        <f t="shared" si="11"/>
        <v>0.23590513075636099</v>
      </c>
      <c r="Z79" s="53">
        <f t="shared" si="3"/>
        <v>15.749744233982167</v>
      </c>
      <c r="AA79" s="13"/>
      <c r="AB79" s="55">
        <f t="shared" si="4"/>
        <v>0</v>
      </c>
    </row>
    <row r="80" spans="1:28" ht="20.25" customHeight="1" x14ac:dyDescent="0.2">
      <c r="A80" s="56">
        <f t="shared" si="5"/>
        <v>75</v>
      </c>
      <c r="B80" s="39"/>
      <c r="C80" s="40"/>
      <c r="D80" s="41"/>
      <c r="E80" s="42"/>
      <c r="F80" s="57"/>
      <c r="G80" s="44"/>
      <c r="H80" s="58"/>
      <c r="I80" s="46">
        <v>1</v>
      </c>
      <c r="J80" s="46">
        <v>1</v>
      </c>
      <c r="K80" s="47">
        <v>0</v>
      </c>
      <c r="L80" s="42">
        <v>6</v>
      </c>
      <c r="M80" s="59"/>
      <c r="N80" s="60"/>
      <c r="O80" s="50">
        <f t="shared" si="6"/>
        <v>0</v>
      </c>
      <c r="P80" s="53">
        <f t="shared" si="7"/>
        <v>-1048383.2333333334</v>
      </c>
      <c r="Q80" s="50">
        <f t="shared" si="0"/>
        <v>0</v>
      </c>
      <c r="R80" s="51"/>
      <c r="S80" s="50">
        <f t="shared" si="1"/>
        <v>0</v>
      </c>
      <c r="T80" s="52">
        <f t="shared" si="12"/>
        <v>95.670578930496973</v>
      </c>
      <c r="U80" s="50">
        <f t="shared" si="2"/>
        <v>0</v>
      </c>
      <c r="V80" s="53">
        <f t="shared" si="8"/>
        <v>15.513839103225806</v>
      </c>
      <c r="W80" s="53">
        <f t="shared" si="9"/>
        <v>0.25200000000000006</v>
      </c>
      <c r="X80" s="61">
        <f t="shared" si="10"/>
        <v>2.5999999999999999E-2</v>
      </c>
      <c r="Y80" s="53">
        <f t="shared" si="11"/>
        <v>0.23590513075636099</v>
      </c>
      <c r="Z80" s="53">
        <f t="shared" si="3"/>
        <v>15.749744233982167</v>
      </c>
      <c r="AA80" s="13"/>
      <c r="AB80" s="55">
        <f t="shared" si="4"/>
        <v>0</v>
      </c>
    </row>
    <row r="81" spans="1:28" ht="20.25" customHeight="1" x14ac:dyDescent="0.2">
      <c r="A81" s="56">
        <f t="shared" si="5"/>
        <v>76</v>
      </c>
      <c r="B81" s="39"/>
      <c r="C81" s="40"/>
      <c r="D81" s="41"/>
      <c r="E81" s="42"/>
      <c r="F81" s="57"/>
      <c r="G81" s="44"/>
      <c r="H81" s="58"/>
      <c r="I81" s="46">
        <v>1</v>
      </c>
      <c r="J81" s="46">
        <v>1</v>
      </c>
      <c r="K81" s="47">
        <v>0</v>
      </c>
      <c r="L81" s="42">
        <v>6</v>
      </c>
      <c r="M81" s="59"/>
      <c r="N81" s="60"/>
      <c r="O81" s="50">
        <f t="shared" si="6"/>
        <v>0</v>
      </c>
      <c r="P81" s="53">
        <f t="shared" si="7"/>
        <v>-1048383.2333333334</v>
      </c>
      <c r="Q81" s="50">
        <f t="shared" si="0"/>
        <v>0</v>
      </c>
      <c r="R81" s="51"/>
      <c r="S81" s="50">
        <f t="shared" si="1"/>
        <v>0</v>
      </c>
      <c r="T81" s="52">
        <f t="shared" si="12"/>
        <v>95.670578930496973</v>
      </c>
      <c r="U81" s="50">
        <f t="shared" si="2"/>
        <v>0</v>
      </c>
      <c r="V81" s="53">
        <f t="shared" si="8"/>
        <v>15.513839103225806</v>
      </c>
      <c r="W81" s="53">
        <f t="shared" si="9"/>
        <v>0.25200000000000006</v>
      </c>
      <c r="X81" s="61">
        <f t="shared" si="10"/>
        <v>2.5999999999999999E-2</v>
      </c>
      <c r="Y81" s="53">
        <f t="shared" si="11"/>
        <v>0.23590513075636099</v>
      </c>
      <c r="Z81" s="53">
        <f t="shared" si="3"/>
        <v>15.749744233982167</v>
      </c>
      <c r="AA81" s="13"/>
      <c r="AB81" s="55">
        <f t="shared" si="4"/>
        <v>0</v>
      </c>
    </row>
    <row r="82" spans="1:28" ht="20.25" customHeight="1" x14ac:dyDescent="0.2">
      <c r="A82" s="56">
        <f t="shared" si="5"/>
        <v>77</v>
      </c>
      <c r="B82" s="39"/>
      <c r="C82" s="40"/>
      <c r="D82" s="41"/>
      <c r="E82" s="42"/>
      <c r="F82" s="57"/>
      <c r="G82" s="44"/>
      <c r="H82" s="58"/>
      <c r="I82" s="46">
        <v>1</v>
      </c>
      <c r="J82" s="46">
        <v>1</v>
      </c>
      <c r="K82" s="47">
        <v>0</v>
      </c>
      <c r="L82" s="42">
        <v>6</v>
      </c>
      <c r="M82" s="59"/>
      <c r="N82" s="60"/>
      <c r="O82" s="50">
        <f t="shared" si="6"/>
        <v>0</v>
      </c>
      <c r="P82" s="53">
        <f t="shared" si="7"/>
        <v>-1048383.2333333334</v>
      </c>
      <c r="Q82" s="50">
        <f t="shared" si="0"/>
        <v>0</v>
      </c>
      <c r="R82" s="51"/>
      <c r="S82" s="50">
        <f t="shared" si="1"/>
        <v>0</v>
      </c>
      <c r="T82" s="52">
        <f t="shared" si="12"/>
        <v>95.670578930496973</v>
      </c>
      <c r="U82" s="50">
        <f t="shared" si="2"/>
        <v>0</v>
      </c>
      <c r="V82" s="53">
        <f t="shared" si="8"/>
        <v>15.513839103225806</v>
      </c>
      <c r="W82" s="53">
        <f t="shared" si="9"/>
        <v>0.25200000000000006</v>
      </c>
      <c r="X82" s="61">
        <f t="shared" si="10"/>
        <v>2.5999999999999999E-2</v>
      </c>
      <c r="Y82" s="53">
        <f t="shared" si="11"/>
        <v>0.23590513075636099</v>
      </c>
      <c r="Z82" s="53">
        <f t="shared" si="3"/>
        <v>15.749744233982167</v>
      </c>
      <c r="AA82" s="13"/>
      <c r="AB82" s="55">
        <f t="shared" si="4"/>
        <v>0</v>
      </c>
    </row>
    <row r="83" spans="1:28" ht="20.25" customHeight="1" x14ac:dyDescent="0.2">
      <c r="A83" s="56">
        <f t="shared" si="5"/>
        <v>78</v>
      </c>
      <c r="B83" s="39"/>
      <c r="C83" s="40"/>
      <c r="D83" s="41"/>
      <c r="E83" s="42"/>
      <c r="F83" s="57"/>
      <c r="G83" s="44"/>
      <c r="H83" s="58"/>
      <c r="I83" s="46">
        <v>1</v>
      </c>
      <c r="J83" s="46">
        <v>1</v>
      </c>
      <c r="K83" s="47">
        <v>0</v>
      </c>
      <c r="L83" s="42">
        <v>6</v>
      </c>
      <c r="M83" s="59"/>
      <c r="N83" s="60"/>
      <c r="O83" s="50">
        <f t="shared" si="6"/>
        <v>0</v>
      </c>
      <c r="P83" s="53">
        <f t="shared" si="7"/>
        <v>-1048383.2333333334</v>
      </c>
      <c r="Q83" s="50">
        <f t="shared" si="0"/>
        <v>0</v>
      </c>
      <c r="R83" s="51"/>
      <c r="S83" s="50">
        <f t="shared" si="1"/>
        <v>0</v>
      </c>
      <c r="T83" s="52">
        <f t="shared" si="12"/>
        <v>95.670578930496973</v>
      </c>
      <c r="U83" s="50">
        <f t="shared" si="2"/>
        <v>0</v>
      </c>
      <c r="V83" s="53">
        <f t="shared" si="8"/>
        <v>15.513839103225806</v>
      </c>
      <c r="W83" s="53">
        <f t="shared" si="9"/>
        <v>0.25200000000000006</v>
      </c>
      <c r="X83" s="61">
        <f t="shared" si="10"/>
        <v>2.5999999999999999E-2</v>
      </c>
      <c r="Y83" s="53">
        <f t="shared" si="11"/>
        <v>0.23590513075636099</v>
      </c>
      <c r="Z83" s="53">
        <f t="shared" si="3"/>
        <v>15.749744233982167</v>
      </c>
      <c r="AA83" s="13"/>
      <c r="AB83" s="55">
        <f t="shared" si="4"/>
        <v>0</v>
      </c>
    </row>
    <row r="84" spans="1:28" ht="20.25" customHeight="1" x14ac:dyDescent="0.2">
      <c r="A84" s="56">
        <f t="shared" si="5"/>
        <v>79</v>
      </c>
      <c r="B84" s="39"/>
      <c r="C84" s="40"/>
      <c r="D84" s="41"/>
      <c r="E84" s="42"/>
      <c r="F84" s="57"/>
      <c r="G84" s="44"/>
      <c r="H84" s="58"/>
      <c r="I84" s="46">
        <v>1</v>
      </c>
      <c r="J84" s="46">
        <v>1</v>
      </c>
      <c r="K84" s="47">
        <v>0</v>
      </c>
      <c r="L84" s="42">
        <v>6</v>
      </c>
      <c r="M84" s="59"/>
      <c r="N84" s="60"/>
      <c r="O84" s="50">
        <f t="shared" si="6"/>
        <v>0</v>
      </c>
      <c r="P84" s="53">
        <f t="shared" si="7"/>
        <v>-1048383.2333333334</v>
      </c>
      <c r="Q84" s="50">
        <f t="shared" si="0"/>
        <v>0</v>
      </c>
      <c r="R84" s="51"/>
      <c r="S84" s="50">
        <f t="shared" si="1"/>
        <v>0</v>
      </c>
      <c r="T84" s="52">
        <f t="shared" si="12"/>
        <v>95.670578930496973</v>
      </c>
      <c r="U84" s="50">
        <f t="shared" si="2"/>
        <v>0</v>
      </c>
      <c r="V84" s="53">
        <f t="shared" si="8"/>
        <v>15.513839103225806</v>
      </c>
      <c r="W84" s="53">
        <f t="shared" si="9"/>
        <v>0.25200000000000006</v>
      </c>
      <c r="X84" s="61">
        <f t="shared" si="10"/>
        <v>2.5999999999999999E-2</v>
      </c>
      <c r="Y84" s="53">
        <f t="shared" si="11"/>
        <v>0.23590513075636099</v>
      </c>
      <c r="Z84" s="53">
        <f t="shared" si="3"/>
        <v>15.749744233982167</v>
      </c>
      <c r="AA84" s="13"/>
      <c r="AB84" s="55">
        <f t="shared" si="4"/>
        <v>0</v>
      </c>
    </row>
    <row r="85" spans="1:28" ht="20.25" customHeight="1" x14ac:dyDescent="0.2">
      <c r="A85" s="56">
        <f t="shared" si="5"/>
        <v>80</v>
      </c>
      <c r="B85" s="39"/>
      <c r="C85" s="40"/>
      <c r="D85" s="41"/>
      <c r="E85" s="42"/>
      <c r="F85" s="57"/>
      <c r="G85" s="44"/>
      <c r="H85" s="58"/>
      <c r="I85" s="46">
        <v>1</v>
      </c>
      <c r="J85" s="46">
        <v>1</v>
      </c>
      <c r="K85" s="47">
        <v>0</v>
      </c>
      <c r="L85" s="42">
        <v>6</v>
      </c>
      <c r="M85" s="59"/>
      <c r="N85" s="60"/>
      <c r="O85" s="50">
        <f t="shared" si="6"/>
        <v>0</v>
      </c>
      <c r="P85" s="53">
        <f t="shared" si="7"/>
        <v>-1048383.2333333334</v>
      </c>
      <c r="Q85" s="50">
        <f t="shared" si="0"/>
        <v>0</v>
      </c>
      <c r="R85" s="51"/>
      <c r="S85" s="50">
        <f t="shared" si="1"/>
        <v>0</v>
      </c>
      <c r="T85" s="52">
        <v>95.670578930496973</v>
      </c>
      <c r="U85" s="50">
        <f t="shared" si="2"/>
        <v>0</v>
      </c>
      <c r="V85" s="53">
        <f t="shared" si="8"/>
        <v>15.513839103225806</v>
      </c>
      <c r="W85" s="53">
        <f t="shared" si="9"/>
        <v>0.25200000000000006</v>
      </c>
      <c r="X85" s="61">
        <f t="shared" si="10"/>
        <v>2.5999999999999999E-2</v>
      </c>
      <c r="Y85" s="53">
        <f t="shared" si="11"/>
        <v>0.23590513075636099</v>
      </c>
      <c r="Z85" s="53">
        <f t="shared" si="3"/>
        <v>15.749744233982167</v>
      </c>
      <c r="AA85" s="13"/>
      <c r="AB85" s="55">
        <f t="shared" si="4"/>
        <v>0</v>
      </c>
    </row>
    <row r="86" spans="1:28" ht="20.25" customHeight="1" x14ac:dyDescent="0.2">
      <c r="A86" s="56">
        <f t="shared" si="5"/>
        <v>81</v>
      </c>
      <c r="B86" s="39"/>
      <c r="C86" s="40"/>
      <c r="D86" s="41"/>
      <c r="E86" s="42"/>
      <c r="F86" s="57"/>
      <c r="G86" s="44"/>
      <c r="H86" s="58"/>
      <c r="I86" s="46">
        <v>1</v>
      </c>
      <c r="J86" s="46">
        <v>1</v>
      </c>
      <c r="K86" s="47">
        <v>0</v>
      </c>
      <c r="L86" s="42">
        <v>6</v>
      </c>
      <c r="M86" s="59"/>
      <c r="N86" s="60"/>
      <c r="O86" s="50">
        <f t="shared" si="6"/>
        <v>0</v>
      </c>
      <c r="P86" s="53">
        <f t="shared" si="7"/>
        <v>-1048383.2333333334</v>
      </c>
      <c r="Q86" s="50">
        <f t="shared" si="0"/>
        <v>0</v>
      </c>
      <c r="R86" s="51"/>
      <c r="S86" s="50">
        <f t="shared" si="1"/>
        <v>0</v>
      </c>
      <c r="T86" s="52">
        <v>96.387507927739918</v>
      </c>
      <c r="U86" s="50">
        <f t="shared" si="2"/>
        <v>0</v>
      </c>
      <c r="V86" s="53">
        <f t="shared" si="8"/>
        <v>15.513839103225806</v>
      </c>
      <c r="W86" s="53">
        <f t="shared" si="9"/>
        <v>0.25200000000000006</v>
      </c>
      <c r="X86" s="61">
        <f t="shared" si="10"/>
        <v>2.5999999999999999E-2</v>
      </c>
      <c r="Y86" s="53">
        <f t="shared" si="11"/>
        <v>0.23767293890311103</v>
      </c>
      <c r="Z86" s="53">
        <f t="shared" si="3"/>
        <v>15.751512042128917</v>
      </c>
      <c r="AA86" s="13"/>
      <c r="AB86" s="55">
        <f t="shared" si="4"/>
        <v>0</v>
      </c>
    </row>
    <row r="87" spans="1:28" ht="20.25" customHeight="1" x14ac:dyDescent="0.2">
      <c r="A87" s="56">
        <f t="shared" si="5"/>
        <v>82</v>
      </c>
      <c r="B87" s="39"/>
      <c r="C87" s="40"/>
      <c r="D87" s="41"/>
      <c r="E87" s="42"/>
      <c r="F87" s="57"/>
      <c r="G87" s="44"/>
      <c r="H87" s="58"/>
      <c r="I87" s="46">
        <v>1</v>
      </c>
      <c r="J87" s="46">
        <v>1</v>
      </c>
      <c r="K87" s="47">
        <v>0</v>
      </c>
      <c r="L87" s="42">
        <v>6</v>
      </c>
      <c r="M87" s="59"/>
      <c r="N87" s="60"/>
      <c r="O87" s="50">
        <f t="shared" si="6"/>
        <v>0</v>
      </c>
      <c r="P87" s="53">
        <f t="shared" si="7"/>
        <v>-1048383.2333333334</v>
      </c>
      <c r="Q87" s="50">
        <f t="shared" si="0"/>
        <v>0</v>
      </c>
      <c r="R87" s="51"/>
      <c r="S87" s="50">
        <f t="shared" si="1"/>
        <v>0</v>
      </c>
      <c r="T87" s="52">
        <v>97.389031863050121</v>
      </c>
      <c r="U87" s="50">
        <f t="shared" si="2"/>
        <v>0</v>
      </c>
      <c r="V87" s="53">
        <f t="shared" si="8"/>
        <v>15.513839103225806</v>
      </c>
      <c r="W87" s="53">
        <f t="shared" si="9"/>
        <v>0.25200000000000006</v>
      </c>
      <c r="X87" s="61">
        <f t="shared" si="10"/>
        <v>2.5999999999999999E-2</v>
      </c>
      <c r="Y87" s="53">
        <f t="shared" si="11"/>
        <v>0.24014250308424365</v>
      </c>
      <c r="Z87" s="53">
        <f t="shared" si="3"/>
        <v>15.753981606310049</v>
      </c>
      <c r="AA87" s="13"/>
      <c r="AB87" s="55">
        <f t="shared" si="4"/>
        <v>0</v>
      </c>
    </row>
    <row r="88" spans="1:28" ht="20.25" customHeight="1" x14ac:dyDescent="0.2">
      <c r="A88" s="56">
        <f t="shared" si="5"/>
        <v>83</v>
      </c>
      <c r="B88" s="39"/>
      <c r="C88" s="40"/>
      <c r="D88" s="41"/>
      <c r="E88" s="42"/>
      <c r="F88" s="57"/>
      <c r="G88" s="44"/>
      <c r="H88" s="58"/>
      <c r="I88" s="46">
        <v>1</v>
      </c>
      <c r="J88" s="46">
        <v>1</v>
      </c>
      <c r="K88" s="47">
        <v>0</v>
      </c>
      <c r="L88" s="42">
        <v>6</v>
      </c>
      <c r="M88" s="59"/>
      <c r="N88" s="60"/>
      <c r="O88" s="50">
        <f t="shared" si="6"/>
        <v>0</v>
      </c>
      <c r="P88" s="53">
        <f t="shared" si="7"/>
        <v>-1048383.2333333334</v>
      </c>
      <c r="Q88" s="50">
        <f t="shared" si="0"/>
        <v>0</v>
      </c>
      <c r="R88" s="51"/>
      <c r="S88" s="50">
        <f t="shared" si="1"/>
        <v>0</v>
      </c>
      <c r="T88" s="52">
        <f>T89</f>
        <v>97.677645361067448</v>
      </c>
      <c r="U88" s="50">
        <f t="shared" si="2"/>
        <v>0</v>
      </c>
      <c r="V88" s="53">
        <f t="shared" si="8"/>
        <v>15.513839103225806</v>
      </c>
      <c r="W88" s="53">
        <f t="shared" si="9"/>
        <v>0.25200000000000006</v>
      </c>
      <c r="X88" s="61">
        <f t="shared" si="10"/>
        <v>2.5999999999999999E-2</v>
      </c>
      <c r="Y88" s="53">
        <f t="shared" si="11"/>
        <v>0.24085416810967733</v>
      </c>
      <c r="Z88" s="53">
        <f t="shared" si="3"/>
        <v>15.754693271335483</v>
      </c>
      <c r="AA88" s="13"/>
      <c r="AB88" s="55">
        <f t="shared" si="4"/>
        <v>0</v>
      </c>
    </row>
    <row r="89" spans="1:28" ht="20.25" customHeight="1" x14ac:dyDescent="0.2">
      <c r="A89" s="56">
        <f t="shared" si="5"/>
        <v>84</v>
      </c>
      <c r="B89" s="39"/>
      <c r="C89" s="40"/>
      <c r="D89" s="41"/>
      <c r="E89" s="42"/>
      <c r="F89" s="57"/>
      <c r="G89" s="44"/>
      <c r="H89" s="58"/>
      <c r="I89" s="46">
        <v>1</v>
      </c>
      <c r="J89" s="46">
        <v>1</v>
      </c>
      <c r="K89" s="47">
        <v>0</v>
      </c>
      <c r="L89" s="42">
        <v>6</v>
      </c>
      <c r="M89" s="59"/>
      <c r="N89" s="60"/>
      <c r="O89" s="50">
        <f t="shared" si="6"/>
        <v>0</v>
      </c>
      <c r="P89" s="53">
        <f t="shared" si="7"/>
        <v>-1048383.2333333334</v>
      </c>
      <c r="Q89" s="50">
        <f t="shared" si="0"/>
        <v>0</v>
      </c>
      <c r="R89" s="51"/>
      <c r="S89" s="50">
        <f t="shared" si="1"/>
        <v>0</v>
      </c>
      <c r="T89" s="52">
        <v>97.677645361067448</v>
      </c>
      <c r="U89" s="50">
        <f t="shared" si="2"/>
        <v>0</v>
      </c>
      <c r="V89" s="53">
        <f t="shared" si="8"/>
        <v>15.513839103225806</v>
      </c>
      <c r="W89" s="53">
        <f t="shared" si="9"/>
        <v>0.25200000000000006</v>
      </c>
      <c r="X89" s="61">
        <f t="shared" si="10"/>
        <v>2.5999999999999999E-2</v>
      </c>
      <c r="Y89" s="53">
        <f t="shared" si="11"/>
        <v>0.24085416810967733</v>
      </c>
      <c r="Z89" s="53">
        <f t="shared" si="3"/>
        <v>15.754693271335483</v>
      </c>
      <c r="AA89" s="13"/>
      <c r="AB89" s="55">
        <f t="shared" si="4"/>
        <v>0</v>
      </c>
    </row>
    <row r="90" spans="1:28" ht="20.25" customHeight="1" x14ac:dyDescent="0.2">
      <c r="A90" s="56">
        <f t="shared" si="5"/>
        <v>85</v>
      </c>
      <c r="B90" s="39"/>
      <c r="C90" s="40"/>
      <c r="D90" s="41"/>
      <c r="E90" s="42"/>
      <c r="F90" s="57"/>
      <c r="G90" s="44"/>
      <c r="H90" s="58"/>
      <c r="I90" s="46">
        <v>1</v>
      </c>
      <c r="J90" s="46">
        <v>1</v>
      </c>
      <c r="K90" s="47">
        <v>0</v>
      </c>
      <c r="L90" s="42">
        <v>6</v>
      </c>
      <c r="M90" s="59"/>
      <c r="N90" s="60"/>
      <c r="O90" s="50">
        <f t="shared" si="6"/>
        <v>0</v>
      </c>
      <c r="P90" s="53">
        <f t="shared" si="7"/>
        <v>-1048383.2333333334</v>
      </c>
      <c r="Q90" s="50">
        <f t="shared" si="0"/>
        <v>0</v>
      </c>
      <c r="R90" s="51"/>
      <c r="S90" s="50">
        <f t="shared" si="1"/>
        <v>0</v>
      </c>
      <c r="T90" s="52">
        <v>97.767751560026909</v>
      </c>
      <c r="U90" s="50">
        <f t="shared" si="2"/>
        <v>0</v>
      </c>
      <c r="V90" s="53">
        <f t="shared" si="8"/>
        <v>15.513839103225806</v>
      </c>
      <c r="W90" s="53">
        <f t="shared" si="9"/>
        <v>0.25200000000000006</v>
      </c>
      <c r="X90" s="61">
        <f t="shared" si="10"/>
        <v>2.5999999999999999E-2</v>
      </c>
      <c r="Y90" s="53">
        <f t="shared" si="11"/>
        <v>0.24107635255640189</v>
      </c>
      <c r="Z90" s="53">
        <f t="shared" si="3"/>
        <v>15.754915455782207</v>
      </c>
      <c r="AA90" s="13"/>
      <c r="AB90" s="55">
        <f t="shared" si="4"/>
        <v>0</v>
      </c>
    </row>
    <row r="91" spans="1:28" ht="20.25" customHeight="1" x14ac:dyDescent="0.2">
      <c r="A91" s="56">
        <f t="shared" si="5"/>
        <v>86</v>
      </c>
      <c r="B91" s="39"/>
      <c r="C91" s="40"/>
      <c r="D91" s="41"/>
      <c r="E91" s="42"/>
      <c r="F91" s="57"/>
      <c r="G91" s="44"/>
      <c r="H91" s="58"/>
      <c r="I91" s="46">
        <v>1</v>
      </c>
      <c r="J91" s="46">
        <v>1</v>
      </c>
      <c r="K91" s="47">
        <v>0</v>
      </c>
      <c r="L91" s="42">
        <v>6</v>
      </c>
      <c r="M91" s="59"/>
      <c r="N91" s="60"/>
      <c r="O91" s="50">
        <f t="shared" si="6"/>
        <v>0</v>
      </c>
      <c r="P91" s="53">
        <f t="shared" si="7"/>
        <v>-1048383.2333333334</v>
      </c>
      <c r="Q91" s="50">
        <f t="shared" si="0"/>
        <v>0</v>
      </c>
      <c r="R91" s="51"/>
      <c r="S91" s="50">
        <f t="shared" si="1"/>
        <v>0</v>
      </c>
      <c r="T91" s="52">
        <v>96.426352787314045</v>
      </c>
      <c r="U91" s="50">
        <f t="shared" si="2"/>
        <v>0</v>
      </c>
      <c r="V91" s="53">
        <f t="shared" si="8"/>
        <v>15.513839103225806</v>
      </c>
      <c r="W91" s="53">
        <f t="shared" si="9"/>
        <v>0.25200000000000006</v>
      </c>
      <c r="X91" s="61">
        <f t="shared" si="10"/>
        <v>2.5999999999999999E-2</v>
      </c>
      <c r="Y91" s="53">
        <f t="shared" si="11"/>
        <v>0.2377687228084609</v>
      </c>
      <c r="Z91" s="53">
        <f t="shared" si="3"/>
        <v>15.751607826034267</v>
      </c>
      <c r="AA91" s="13"/>
      <c r="AB91" s="55">
        <f t="shared" si="4"/>
        <v>0</v>
      </c>
    </row>
    <row r="92" spans="1:28" ht="20.25" customHeight="1" x14ac:dyDescent="0.2">
      <c r="A92" s="56">
        <f t="shared" si="5"/>
        <v>87</v>
      </c>
      <c r="B92" s="39"/>
      <c r="C92" s="40"/>
      <c r="D92" s="41"/>
      <c r="E92" s="42"/>
      <c r="F92" s="57"/>
      <c r="G92" s="44"/>
      <c r="H92" s="58"/>
      <c r="I92" s="46">
        <v>1</v>
      </c>
      <c r="J92" s="46">
        <v>1</v>
      </c>
      <c r="K92" s="47">
        <v>0</v>
      </c>
      <c r="L92" s="42">
        <v>6</v>
      </c>
      <c r="M92" s="59"/>
      <c r="N92" s="60"/>
      <c r="O92" s="50">
        <f t="shared" si="6"/>
        <v>0</v>
      </c>
      <c r="P92" s="53">
        <f t="shared" si="7"/>
        <v>-1048383.2333333334</v>
      </c>
      <c r="Q92" s="50">
        <f t="shared" si="0"/>
        <v>0</v>
      </c>
      <c r="R92" s="51"/>
      <c r="S92" s="50">
        <f t="shared" si="1"/>
        <v>0</v>
      </c>
      <c r="T92" s="52">
        <v>94.138330951835528</v>
      </c>
      <c r="U92" s="50">
        <f t="shared" si="2"/>
        <v>0</v>
      </c>
      <c r="V92" s="53">
        <f t="shared" si="8"/>
        <v>15.513839103225806</v>
      </c>
      <c r="W92" s="53">
        <f t="shared" si="9"/>
        <v>0.25200000000000006</v>
      </c>
      <c r="X92" s="61">
        <f t="shared" si="10"/>
        <v>2.5999999999999999E-2</v>
      </c>
      <c r="Y92" s="53">
        <f t="shared" si="11"/>
        <v>0.23212690380510675</v>
      </c>
      <c r="Z92" s="53">
        <f t="shared" si="3"/>
        <v>15.745966007030912</v>
      </c>
      <c r="AA92" s="13"/>
      <c r="AB92" s="55">
        <f t="shared" si="4"/>
        <v>0</v>
      </c>
    </row>
    <row r="93" spans="1:28" ht="20.25" customHeight="1" x14ac:dyDescent="0.2">
      <c r="A93" s="56">
        <f t="shared" si="5"/>
        <v>88</v>
      </c>
      <c r="B93" s="39"/>
      <c r="C93" s="40"/>
      <c r="D93" s="41"/>
      <c r="E93" s="42"/>
      <c r="F93" s="57"/>
      <c r="G93" s="44"/>
      <c r="H93" s="58"/>
      <c r="I93" s="46">
        <v>1</v>
      </c>
      <c r="J93" s="46">
        <v>1</v>
      </c>
      <c r="K93" s="47">
        <v>0</v>
      </c>
      <c r="L93" s="42">
        <v>6</v>
      </c>
      <c r="M93" s="59"/>
      <c r="N93" s="60"/>
      <c r="O93" s="50">
        <f t="shared" si="6"/>
        <v>0</v>
      </c>
      <c r="P93" s="53">
        <f t="shared" si="7"/>
        <v>-1048383.2333333334</v>
      </c>
      <c r="Q93" s="50">
        <f t="shared" si="0"/>
        <v>0</v>
      </c>
      <c r="R93" s="51"/>
      <c r="S93" s="50">
        <f t="shared" si="1"/>
        <v>0</v>
      </c>
      <c r="T93" s="52">
        <v>94.227977563488906</v>
      </c>
      <c r="U93" s="50">
        <f t="shared" si="2"/>
        <v>0</v>
      </c>
      <c r="V93" s="53">
        <f t="shared" si="8"/>
        <v>15.513839103225806</v>
      </c>
      <c r="W93" s="53">
        <f t="shared" si="9"/>
        <v>0.25200000000000006</v>
      </c>
      <c r="X93" s="61">
        <f t="shared" si="10"/>
        <v>2.5999999999999999E-2</v>
      </c>
      <c r="Y93" s="53">
        <f t="shared" si="11"/>
        <v>0.2323479549984869</v>
      </c>
      <c r="Z93" s="53">
        <f t="shared" si="3"/>
        <v>15.746187058224292</v>
      </c>
      <c r="AA93" s="13"/>
      <c r="AB93" s="55">
        <f t="shared" si="4"/>
        <v>0</v>
      </c>
    </row>
    <row r="94" spans="1:28" ht="20.25" customHeight="1" x14ac:dyDescent="0.2">
      <c r="A94" s="56">
        <f t="shared" si="5"/>
        <v>89</v>
      </c>
      <c r="B94" s="39"/>
      <c r="C94" s="40"/>
      <c r="D94" s="41"/>
      <c r="E94" s="42"/>
      <c r="F94" s="57"/>
      <c r="G94" s="44"/>
      <c r="H94" s="58"/>
      <c r="I94" s="46">
        <v>1</v>
      </c>
      <c r="J94" s="46">
        <v>1</v>
      </c>
      <c r="K94" s="47">
        <v>0</v>
      </c>
      <c r="L94" s="42">
        <v>6</v>
      </c>
      <c r="M94" s="59"/>
      <c r="N94" s="60"/>
      <c r="O94" s="50">
        <f t="shared" si="6"/>
        <v>0</v>
      </c>
      <c r="P94" s="53">
        <f t="shared" si="7"/>
        <v>-1048383.2333333334</v>
      </c>
      <c r="Q94" s="50">
        <f t="shared" si="0"/>
        <v>0</v>
      </c>
      <c r="R94" s="51"/>
      <c r="S94" s="50">
        <f t="shared" si="1"/>
        <v>0</v>
      </c>
      <c r="T94" s="52">
        <v>98.084093577541879</v>
      </c>
      <c r="U94" s="50">
        <f t="shared" si="2"/>
        <v>0</v>
      </c>
      <c r="V94" s="53">
        <f t="shared" si="8"/>
        <v>15.513839103225806</v>
      </c>
      <c r="W94" s="53">
        <f t="shared" si="9"/>
        <v>0.25200000000000006</v>
      </c>
      <c r="X94" s="61">
        <f t="shared" si="10"/>
        <v>2.5999999999999999E-2</v>
      </c>
      <c r="Y94" s="53">
        <f t="shared" si="11"/>
        <v>0.24185639074410656</v>
      </c>
      <c r="Z94" s="53">
        <f t="shared" si="3"/>
        <v>15.755695493969911</v>
      </c>
      <c r="AA94" s="13"/>
      <c r="AB94" s="55">
        <f t="shared" si="4"/>
        <v>0</v>
      </c>
    </row>
    <row r="95" spans="1:28" ht="20.25" customHeight="1" x14ac:dyDescent="0.2">
      <c r="A95" s="56">
        <f t="shared" si="5"/>
        <v>90</v>
      </c>
      <c r="B95" s="39"/>
      <c r="C95" s="40"/>
      <c r="D95" s="41"/>
      <c r="E95" s="42"/>
      <c r="F95" s="57"/>
      <c r="G95" s="44"/>
      <c r="H95" s="58"/>
      <c r="I95" s="46">
        <v>1</v>
      </c>
      <c r="J95" s="46">
        <v>1</v>
      </c>
      <c r="K95" s="47">
        <v>0</v>
      </c>
      <c r="L95" s="42">
        <v>6</v>
      </c>
      <c r="M95" s="59"/>
      <c r="N95" s="60"/>
      <c r="O95" s="50">
        <f t="shared" si="6"/>
        <v>0</v>
      </c>
      <c r="P95" s="53">
        <f t="shared" si="7"/>
        <v>-1048383.2333333334</v>
      </c>
      <c r="Q95" s="50">
        <f t="shared" si="0"/>
        <v>0</v>
      </c>
      <c r="R95" s="51"/>
      <c r="S95" s="50">
        <f t="shared" si="1"/>
        <v>0</v>
      </c>
      <c r="T95" s="52">
        <f t="shared" ref="T95:T96" si="13">IF(M95="", T94, "-")</f>
        <v>98.084093577541879</v>
      </c>
      <c r="U95" s="50">
        <f t="shared" si="2"/>
        <v>0</v>
      </c>
      <c r="V95" s="53">
        <f t="shared" si="8"/>
        <v>15.513839103225806</v>
      </c>
      <c r="W95" s="53">
        <f t="shared" si="9"/>
        <v>0.25200000000000006</v>
      </c>
      <c r="X95" s="61">
        <f t="shared" si="10"/>
        <v>2.5999999999999999E-2</v>
      </c>
      <c r="Y95" s="53">
        <f t="shared" si="11"/>
        <v>0.24185639074410656</v>
      </c>
      <c r="Z95" s="53">
        <f t="shared" si="3"/>
        <v>15.755695493969911</v>
      </c>
      <c r="AA95" s="13"/>
      <c r="AB95" s="55">
        <f t="shared" si="4"/>
        <v>0</v>
      </c>
    </row>
    <row r="96" spans="1:28" ht="20.25" customHeight="1" x14ac:dyDescent="0.2">
      <c r="A96" s="56">
        <f t="shared" si="5"/>
        <v>91</v>
      </c>
      <c r="B96" s="39"/>
      <c r="C96" s="40"/>
      <c r="D96" s="41"/>
      <c r="E96" s="42"/>
      <c r="F96" s="57"/>
      <c r="G96" s="44"/>
      <c r="H96" s="58"/>
      <c r="I96" s="46">
        <v>1</v>
      </c>
      <c r="J96" s="46">
        <v>1</v>
      </c>
      <c r="K96" s="47">
        <v>0</v>
      </c>
      <c r="L96" s="42">
        <v>6</v>
      </c>
      <c r="M96" s="59"/>
      <c r="N96" s="60"/>
      <c r="O96" s="50">
        <f t="shared" si="6"/>
        <v>0</v>
      </c>
      <c r="P96" s="53">
        <f t="shared" si="7"/>
        <v>-1048383.2333333334</v>
      </c>
      <c r="Q96" s="50">
        <f t="shared" si="0"/>
        <v>0</v>
      </c>
      <c r="R96" s="51"/>
      <c r="S96" s="50">
        <f t="shared" si="1"/>
        <v>0</v>
      </c>
      <c r="T96" s="52">
        <f t="shared" si="13"/>
        <v>98.084093577541879</v>
      </c>
      <c r="U96" s="50">
        <f t="shared" si="2"/>
        <v>0</v>
      </c>
      <c r="V96" s="53">
        <f t="shared" si="8"/>
        <v>15.513839103225806</v>
      </c>
      <c r="W96" s="53">
        <f t="shared" si="9"/>
        <v>0.25200000000000006</v>
      </c>
      <c r="X96" s="61">
        <f t="shared" si="10"/>
        <v>2.5999999999999999E-2</v>
      </c>
      <c r="Y96" s="53">
        <f t="shared" si="11"/>
        <v>0.24185639074410656</v>
      </c>
      <c r="Z96" s="53">
        <f t="shared" si="3"/>
        <v>15.755695493969911</v>
      </c>
      <c r="AA96" s="13"/>
      <c r="AB96" s="55">
        <f t="shared" si="4"/>
        <v>0</v>
      </c>
    </row>
    <row r="97" spans="1:28" ht="12.75" customHeight="1" x14ac:dyDescent="0.2">
      <c r="A97" s="12"/>
      <c r="B97" s="12"/>
      <c r="F97" s="63"/>
      <c r="G97" s="64"/>
      <c r="H97" s="64"/>
      <c r="N97" s="65"/>
      <c r="O97" s="12"/>
      <c r="P97" s="9"/>
      <c r="Q97" s="66"/>
      <c r="R97" s="12"/>
      <c r="S97" s="66"/>
      <c r="T97" s="12"/>
      <c r="U97" s="12"/>
      <c r="V97" s="9"/>
      <c r="W97" s="9"/>
      <c r="X97" s="9"/>
      <c r="Y97" s="9"/>
      <c r="Z97" s="12"/>
      <c r="AA97" s="13"/>
      <c r="AB97" s="13"/>
    </row>
    <row r="98" spans="1:28" ht="12.75" customHeight="1" x14ac:dyDescent="0.2">
      <c r="A98" s="12"/>
      <c r="B98" s="12"/>
      <c r="F98" s="63"/>
      <c r="G98" s="64"/>
      <c r="H98" s="64"/>
      <c r="N98" s="13"/>
      <c r="O98" s="12"/>
      <c r="P98" s="9"/>
      <c r="Q98" s="66"/>
      <c r="R98" s="12"/>
      <c r="S98" s="66"/>
      <c r="T98" s="12"/>
      <c r="U98" s="12"/>
      <c r="V98" s="9"/>
      <c r="W98" s="9"/>
      <c r="X98" s="9"/>
      <c r="Y98" s="9"/>
      <c r="Z98" s="12"/>
      <c r="AA98" s="13"/>
      <c r="AB98" s="13"/>
    </row>
    <row r="99" spans="1:28" ht="12.75" customHeight="1" x14ac:dyDescent="0.2">
      <c r="A99" s="12"/>
      <c r="B99" s="12"/>
      <c r="F99" s="63"/>
      <c r="G99" s="64"/>
      <c r="H99" s="64"/>
      <c r="N99" s="13"/>
      <c r="O99" s="12"/>
      <c r="P99" s="9"/>
      <c r="Q99" s="66"/>
      <c r="R99" s="12"/>
      <c r="S99" s="66"/>
      <c r="T99" s="12"/>
      <c r="U99" s="12"/>
      <c r="V99" s="9"/>
      <c r="W99" s="9"/>
      <c r="X99" s="9"/>
      <c r="Y99" s="9"/>
      <c r="Z99" s="12"/>
      <c r="AA99" s="13"/>
      <c r="AB99" s="13"/>
    </row>
    <row r="100" spans="1:28" ht="12.75" customHeight="1" x14ac:dyDescent="0.2">
      <c r="A100" s="12"/>
      <c r="B100" s="12"/>
      <c r="F100" s="63"/>
      <c r="G100" s="64"/>
      <c r="H100" s="64"/>
      <c r="N100" s="13"/>
      <c r="O100" s="12"/>
      <c r="P100" s="9"/>
      <c r="Q100" s="66"/>
      <c r="R100" s="12"/>
      <c r="S100" s="66"/>
      <c r="T100" s="12"/>
      <c r="U100" s="12"/>
      <c r="V100" s="9"/>
      <c r="W100" s="9"/>
      <c r="X100" s="9"/>
      <c r="Y100" s="9"/>
      <c r="Z100" s="12"/>
      <c r="AA100" s="13"/>
      <c r="AB100" s="13"/>
    </row>
    <row r="101" spans="1:28" ht="12.75" customHeight="1" x14ac:dyDescent="0.2">
      <c r="A101" s="12"/>
      <c r="B101" s="12"/>
      <c r="F101" s="63"/>
      <c r="G101" s="64"/>
      <c r="H101" s="64"/>
      <c r="N101" s="13"/>
      <c r="O101" s="12"/>
      <c r="P101" s="9"/>
      <c r="Q101" s="66"/>
      <c r="R101" s="12"/>
      <c r="S101" s="66"/>
      <c r="T101" s="12"/>
      <c r="U101" s="12"/>
      <c r="V101" s="9"/>
      <c r="W101" s="9"/>
      <c r="X101" s="9"/>
      <c r="Y101" s="9"/>
      <c r="Z101" s="12"/>
      <c r="AA101" s="13"/>
      <c r="AB101" s="13"/>
    </row>
    <row r="102" spans="1:28" ht="12.75" customHeight="1" x14ac:dyDescent="0.2">
      <c r="A102" s="12"/>
      <c r="B102" s="12"/>
      <c r="F102" s="63"/>
      <c r="G102" s="64"/>
      <c r="H102" s="64"/>
      <c r="N102" s="13"/>
      <c r="O102" s="12"/>
      <c r="P102" s="9"/>
      <c r="Q102" s="66"/>
      <c r="R102" s="12"/>
      <c r="S102" s="66"/>
      <c r="T102" s="12"/>
      <c r="U102" s="12"/>
      <c r="V102" s="9"/>
      <c r="W102" s="9"/>
      <c r="X102" s="9"/>
      <c r="Y102" s="9"/>
      <c r="Z102" s="12"/>
      <c r="AA102" s="13"/>
      <c r="AB102" s="13"/>
    </row>
    <row r="103" spans="1:28" ht="12.75" customHeight="1" x14ac:dyDescent="0.2">
      <c r="A103" s="12"/>
      <c r="B103" s="12"/>
      <c r="F103" s="63"/>
      <c r="G103" s="64"/>
      <c r="H103" s="64"/>
      <c r="N103" s="13"/>
      <c r="O103" s="12"/>
      <c r="P103" s="9"/>
      <c r="Q103" s="66"/>
      <c r="R103" s="12"/>
      <c r="S103" s="66"/>
      <c r="T103" s="12"/>
      <c r="U103" s="12"/>
      <c r="V103" s="9"/>
      <c r="W103" s="9"/>
      <c r="X103" s="9"/>
      <c r="Y103" s="9"/>
      <c r="Z103" s="12"/>
      <c r="AA103" s="13"/>
      <c r="AB103" s="13"/>
    </row>
    <row r="104" spans="1:28" ht="12.75" customHeight="1" x14ac:dyDescent="0.2">
      <c r="A104" s="12"/>
      <c r="B104" s="12"/>
      <c r="F104" s="63"/>
      <c r="G104" s="64"/>
      <c r="H104" s="64"/>
      <c r="N104" s="13"/>
      <c r="O104" s="12"/>
      <c r="P104" s="9"/>
      <c r="Q104" s="66"/>
      <c r="R104" s="12"/>
      <c r="S104" s="66"/>
      <c r="T104" s="12"/>
      <c r="U104" s="12"/>
      <c r="V104" s="9"/>
      <c r="W104" s="9"/>
      <c r="X104" s="9"/>
      <c r="Y104" s="9"/>
      <c r="Z104" s="12"/>
      <c r="AA104" s="13"/>
      <c r="AB104" s="13"/>
    </row>
    <row r="105" spans="1:28" ht="12.75" customHeight="1" x14ac:dyDescent="0.2">
      <c r="A105" s="12"/>
      <c r="B105" s="12"/>
      <c r="F105" s="63"/>
      <c r="G105" s="64"/>
      <c r="H105" s="64"/>
      <c r="N105" s="13"/>
      <c r="O105" s="12"/>
      <c r="P105" s="9"/>
      <c r="Q105" s="66"/>
      <c r="R105" s="12"/>
      <c r="S105" s="66"/>
      <c r="T105" s="12"/>
      <c r="U105" s="12"/>
      <c r="V105" s="9"/>
      <c r="W105" s="9"/>
      <c r="X105" s="9"/>
      <c r="Y105" s="9"/>
      <c r="Z105" s="12"/>
      <c r="AA105" s="13"/>
      <c r="AB105" s="13"/>
    </row>
    <row r="106" spans="1:28" ht="12.75" customHeight="1" x14ac:dyDescent="0.2">
      <c r="A106" s="12"/>
      <c r="B106" s="12"/>
      <c r="F106" s="63"/>
      <c r="G106" s="64"/>
      <c r="H106" s="64"/>
      <c r="N106" s="13"/>
      <c r="O106" s="12"/>
      <c r="P106" s="9"/>
      <c r="Q106" s="66"/>
      <c r="R106" s="12"/>
      <c r="S106" s="66"/>
      <c r="T106" s="12"/>
      <c r="U106" s="12"/>
      <c r="V106" s="9"/>
      <c r="W106" s="9"/>
      <c r="X106" s="9"/>
      <c r="Y106" s="9"/>
      <c r="Z106" s="12"/>
      <c r="AA106" s="13"/>
      <c r="AB106" s="13"/>
    </row>
    <row r="107" spans="1:28" ht="12.75" customHeight="1" x14ac:dyDescent="0.2">
      <c r="A107" s="12"/>
      <c r="B107" s="12"/>
      <c r="F107" s="63"/>
      <c r="G107" s="64"/>
      <c r="H107" s="64"/>
      <c r="N107" s="13"/>
      <c r="O107" s="12"/>
      <c r="P107" s="9"/>
      <c r="Q107" s="66"/>
      <c r="R107" s="12"/>
      <c r="S107" s="66"/>
      <c r="T107" s="12"/>
      <c r="U107" s="12"/>
      <c r="V107" s="9"/>
      <c r="W107" s="9"/>
      <c r="X107" s="9"/>
      <c r="Y107" s="9"/>
      <c r="Z107" s="12"/>
      <c r="AA107" s="13"/>
      <c r="AB107" s="13"/>
    </row>
    <row r="108" spans="1:28" ht="12.75" customHeight="1" x14ac:dyDescent="0.2">
      <c r="A108" s="12"/>
      <c r="B108" s="12"/>
      <c r="F108" s="63"/>
      <c r="G108" s="64"/>
      <c r="H108" s="64"/>
      <c r="N108" s="13"/>
      <c r="O108" s="12"/>
      <c r="P108" s="9"/>
      <c r="Q108" s="66"/>
      <c r="R108" s="12"/>
      <c r="S108" s="66"/>
      <c r="T108" s="12"/>
      <c r="U108" s="12"/>
      <c r="V108" s="9"/>
      <c r="W108" s="9"/>
      <c r="X108" s="9"/>
      <c r="Y108" s="9"/>
      <c r="Z108" s="12"/>
      <c r="AA108" s="13"/>
      <c r="AB108" s="13"/>
    </row>
    <row r="109" spans="1:28" ht="12.75" customHeight="1" x14ac:dyDescent="0.2">
      <c r="A109" s="12"/>
      <c r="B109" s="12"/>
      <c r="F109" s="63"/>
      <c r="G109" s="64"/>
      <c r="H109" s="64"/>
      <c r="N109" s="13"/>
      <c r="O109" s="12"/>
      <c r="P109" s="9"/>
      <c r="Q109" s="66"/>
      <c r="R109" s="12"/>
      <c r="S109" s="66"/>
      <c r="T109" s="12"/>
      <c r="U109" s="12"/>
      <c r="V109" s="9"/>
      <c r="W109" s="9"/>
      <c r="X109" s="9"/>
      <c r="Y109" s="9"/>
      <c r="Z109" s="12"/>
      <c r="AA109" s="13"/>
      <c r="AB109" s="13"/>
    </row>
    <row r="110" spans="1:28" ht="12.75" customHeight="1" x14ac:dyDescent="0.2">
      <c r="A110" s="12"/>
      <c r="B110" s="12"/>
      <c r="F110" s="63"/>
      <c r="G110" s="64"/>
      <c r="H110" s="64"/>
      <c r="N110" s="13"/>
      <c r="O110" s="12"/>
      <c r="P110" s="9"/>
      <c r="Q110" s="66"/>
      <c r="R110" s="12"/>
      <c r="S110" s="66"/>
      <c r="T110" s="12"/>
      <c r="U110" s="12"/>
      <c r="V110" s="9"/>
      <c r="W110" s="9"/>
      <c r="X110" s="9"/>
      <c r="Y110" s="9"/>
      <c r="Z110" s="12"/>
      <c r="AA110" s="13"/>
      <c r="AB110" s="13"/>
    </row>
    <row r="111" spans="1:28" ht="12.75" customHeight="1" x14ac:dyDescent="0.2">
      <c r="A111" s="12"/>
      <c r="B111" s="12"/>
      <c r="F111" s="63"/>
      <c r="G111" s="64"/>
      <c r="H111" s="64"/>
      <c r="N111" s="13"/>
      <c r="O111" s="12"/>
      <c r="P111" s="9"/>
      <c r="Q111" s="66"/>
      <c r="R111" s="12"/>
      <c r="S111" s="66"/>
      <c r="T111" s="12"/>
      <c r="U111" s="12"/>
      <c r="V111" s="9"/>
      <c r="W111" s="9"/>
      <c r="X111" s="9"/>
      <c r="Y111" s="9"/>
      <c r="Z111" s="12"/>
      <c r="AA111" s="13"/>
      <c r="AB111" s="13"/>
    </row>
    <row r="112" spans="1:28" ht="12.75" customHeight="1" x14ac:dyDescent="0.2">
      <c r="A112" s="12"/>
      <c r="B112" s="12"/>
      <c r="F112" s="63"/>
      <c r="G112" s="64"/>
      <c r="H112" s="64"/>
      <c r="N112" s="13"/>
      <c r="O112" s="12"/>
      <c r="P112" s="9"/>
      <c r="Q112" s="66"/>
      <c r="R112" s="12"/>
      <c r="S112" s="66"/>
      <c r="T112" s="12"/>
      <c r="U112" s="12"/>
      <c r="V112" s="9"/>
      <c r="W112" s="9"/>
      <c r="X112" s="9"/>
      <c r="Y112" s="9"/>
      <c r="Z112" s="12"/>
      <c r="AA112" s="13"/>
      <c r="AB112" s="13"/>
    </row>
    <row r="113" spans="1:28" ht="12.75" customHeight="1" x14ac:dyDescent="0.2">
      <c r="A113" s="12"/>
      <c r="B113" s="12"/>
      <c r="F113" s="63"/>
      <c r="G113" s="64"/>
      <c r="H113" s="64"/>
      <c r="N113" s="13"/>
      <c r="O113" s="12"/>
      <c r="P113" s="9"/>
      <c r="Q113" s="66"/>
      <c r="R113" s="12"/>
      <c r="S113" s="66"/>
      <c r="T113" s="12"/>
      <c r="U113" s="12"/>
      <c r="V113" s="9"/>
      <c r="W113" s="9"/>
      <c r="X113" s="9"/>
      <c r="Y113" s="9"/>
      <c r="Z113" s="12"/>
      <c r="AA113" s="13"/>
      <c r="AB113" s="13"/>
    </row>
    <row r="114" spans="1:28" ht="12.75" customHeight="1" x14ac:dyDescent="0.2">
      <c r="A114" s="12"/>
      <c r="B114" s="12"/>
      <c r="F114" s="63"/>
      <c r="G114" s="64"/>
      <c r="H114" s="64"/>
      <c r="N114" s="13"/>
      <c r="O114" s="12"/>
      <c r="P114" s="9"/>
      <c r="Q114" s="66"/>
      <c r="R114" s="12"/>
      <c r="S114" s="66"/>
      <c r="T114" s="12"/>
      <c r="U114" s="12"/>
      <c r="V114" s="9"/>
      <c r="W114" s="9"/>
      <c r="X114" s="9"/>
      <c r="Y114" s="9"/>
      <c r="Z114" s="12"/>
      <c r="AA114" s="13"/>
      <c r="AB114" s="13"/>
    </row>
    <row r="115" spans="1:28" ht="12.75" customHeight="1" x14ac:dyDescent="0.2">
      <c r="A115" s="12"/>
      <c r="B115" s="12"/>
      <c r="F115" s="63"/>
      <c r="G115" s="64"/>
      <c r="H115" s="64"/>
      <c r="N115" s="13"/>
      <c r="O115" s="12"/>
      <c r="P115" s="9"/>
      <c r="Q115" s="66"/>
      <c r="R115" s="12"/>
      <c r="S115" s="66"/>
      <c r="T115" s="12"/>
      <c r="U115" s="12"/>
      <c r="V115" s="9"/>
      <c r="W115" s="9"/>
      <c r="X115" s="9"/>
      <c r="Y115" s="9"/>
      <c r="Z115" s="12"/>
      <c r="AA115" s="13"/>
      <c r="AB115" s="13"/>
    </row>
    <row r="116" spans="1:28" ht="12.75" customHeight="1" x14ac:dyDescent="0.2">
      <c r="A116" s="12"/>
      <c r="B116" s="12"/>
      <c r="F116" s="63"/>
      <c r="G116" s="64"/>
      <c r="H116" s="64"/>
      <c r="N116" s="13"/>
      <c r="O116" s="12"/>
      <c r="P116" s="9"/>
      <c r="Q116" s="66"/>
      <c r="R116" s="12"/>
      <c r="S116" s="66"/>
      <c r="T116" s="12"/>
      <c r="U116" s="12"/>
      <c r="V116" s="9"/>
      <c r="W116" s="9"/>
      <c r="X116" s="9"/>
      <c r="Y116" s="9"/>
      <c r="Z116" s="12"/>
      <c r="AA116" s="13"/>
      <c r="AB116" s="13"/>
    </row>
    <row r="117" spans="1:28" ht="12.75" customHeight="1" x14ac:dyDescent="0.2">
      <c r="A117" s="12"/>
      <c r="B117" s="12"/>
      <c r="F117" s="63"/>
      <c r="G117" s="64"/>
      <c r="H117" s="64"/>
      <c r="N117" s="13"/>
      <c r="O117" s="12"/>
      <c r="P117" s="9"/>
      <c r="Q117" s="66"/>
      <c r="R117" s="12"/>
      <c r="S117" s="66"/>
      <c r="T117" s="12"/>
      <c r="U117" s="12"/>
      <c r="V117" s="9"/>
      <c r="W117" s="9"/>
      <c r="X117" s="9"/>
      <c r="Y117" s="9"/>
      <c r="Z117" s="12"/>
      <c r="AA117" s="13"/>
      <c r="AB117" s="13"/>
    </row>
    <row r="118" spans="1:28" ht="12.75" customHeight="1" x14ac:dyDescent="0.2">
      <c r="A118" s="12"/>
      <c r="B118" s="12"/>
      <c r="F118" s="63"/>
      <c r="G118" s="64"/>
      <c r="H118" s="64"/>
      <c r="N118" s="13"/>
      <c r="O118" s="12"/>
      <c r="P118" s="9"/>
      <c r="Q118" s="66"/>
      <c r="R118" s="12"/>
      <c r="S118" s="66"/>
      <c r="T118" s="12"/>
      <c r="U118" s="12"/>
      <c r="V118" s="9"/>
      <c r="W118" s="9"/>
      <c r="X118" s="9"/>
      <c r="Y118" s="9"/>
      <c r="Z118" s="12"/>
      <c r="AA118" s="13"/>
      <c r="AB118" s="13"/>
    </row>
    <row r="119" spans="1:28" ht="12.75" customHeight="1" x14ac:dyDescent="0.2">
      <c r="A119" s="12"/>
      <c r="B119" s="12"/>
      <c r="F119" s="63"/>
      <c r="G119" s="64"/>
      <c r="H119" s="64"/>
      <c r="N119" s="13"/>
      <c r="O119" s="12"/>
      <c r="P119" s="9"/>
      <c r="Q119" s="66"/>
      <c r="R119" s="12"/>
      <c r="S119" s="66"/>
      <c r="T119" s="12"/>
      <c r="U119" s="12"/>
      <c r="V119" s="9"/>
      <c r="W119" s="9"/>
      <c r="X119" s="9"/>
      <c r="Y119" s="9"/>
      <c r="Z119" s="12"/>
      <c r="AA119" s="13"/>
      <c r="AB119" s="13"/>
    </row>
    <row r="120" spans="1:28" ht="12.75" customHeight="1" x14ac:dyDescent="0.2">
      <c r="A120" s="12"/>
      <c r="B120" s="12"/>
      <c r="F120" s="63"/>
      <c r="G120" s="64"/>
      <c r="H120" s="64"/>
      <c r="N120" s="13"/>
      <c r="O120" s="12"/>
      <c r="P120" s="9"/>
      <c r="Q120" s="66"/>
      <c r="R120" s="12"/>
      <c r="S120" s="66"/>
      <c r="T120" s="12"/>
      <c r="U120" s="12"/>
      <c r="V120" s="9"/>
      <c r="W120" s="9"/>
      <c r="X120" s="9"/>
      <c r="Y120" s="9"/>
      <c r="Z120" s="12"/>
      <c r="AA120" s="13"/>
      <c r="AB120" s="13"/>
    </row>
    <row r="121" spans="1:28" ht="12.75" customHeight="1" x14ac:dyDescent="0.2">
      <c r="A121" s="12"/>
      <c r="B121" s="12"/>
      <c r="F121" s="63"/>
      <c r="G121" s="64"/>
      <c r="H121" s="64"/>
      <c r="N121" s="13"/>
      <c r="O121" s="12"/>
      <c r="P121" s="9"/>
      <c r="Q121" s="66"/>
      <c r="R121" s="12"/>
      <c r="S121" s="66"/>
      <c r="T121" s="12"/>
      <c r="U121" s="12"/>
      <c r="V121" s="9"/>
      <c r="W121" s="9"/>
      <c r="X121" s="9"/>
      <c r="Y121" s="9"/>
      <c r="Z121" s="12"/>
      <c r="AA121" s="13"/>
      <c r="AB121" s="13"/>
    </row>
    <row r="122" spans="1:28" ht="12.75" customHeight="1" x14ac:dyDescent="0.2">
      <c r="A122" s="12"/>
      <c r="B122" s="12"/>
      <c r="F122" s="63"/>
      <c r="G122" s="64"/>
      <c r="H122" s="64"/>
      <c r="N122" s="13"/>
      <c r="O122" s="12"/>
      <c r="P122" s="9"/>
      <c r="Q122" s="66"/>
      <c r="R122" s="12"/>
      <c r="S122" s="66"/>
      <c r="T122" s="12"/>
      <c r="U122" s="12"/>
      <c r="V122" s="9"/>
      <c r="W122" s="9"/>
      <c r="X122" s="9"/>
      <c r="Y122" s="9"/>
      <c r="Z122" s="12"/>
      <c r="AA122" s="13"/>
      <c r="AB122" s="13"/>
    </row>
    <row r="123" spans="1:28" ht="12.75" customHeight="1" x14ac:dyDescent="0.2">
      <c r="A123" s="12"/>
      <c r="B123" s="12"/>
      <c r="F123" s="63"/>
      <c r="G123" s="64"/>
      <c r="H123" s="64"/>
      <c r="N123" s="13"/>
      <c r="O123" s="12"/>
      <c r="P123" s="9"/>
      <c r="Q123" s="66"/>
      <c r="R123" s="12"/>
      <c r="S123" s="66"/>
      <c r="T123" s="12"/>
      <c r="U123" s="12"/>
      <c r="V123" s="9"/>
      <c r="W123" s="9"/>
      <c r="X123" s="9"/>
      <c r="Y123" s="9"/>
      <c r="Z123" s="12"/>
      <c r="AA123" s="13"/>
      <c r="AB123" s="13"/>
    </row>
    <row r="124" spans="1:28" ht="12.75" customHeight="1" x14ac:dyDescent="0.2">
      <c r="A124" s="12"/>
      <c r="B124" s="12"/>
      <c r="F124" s="63"/>
      <c r="G124" s="64"/>
      <c r="H124" s="64"/>
      <c r="N124" s="13"/>
      <c r="O124" s="12"/>
      <c r="P124" s="9"/>
      <c r="Q124" s="66"/>
      <c r="R124" s="12"/>
      <c r="S124" s="66"/>
      <c r="T124" s="12"/>
      <c r="U124" s="12"/>
      <c r="V124" s="9"/>
      <c r="W124" s="9"/>
      <c r="X124" s="9"/>
      <c r="Y124" s="9"/>
      <c r="Z124" s="12"/>
      <c r="AA124" s="13"/>
      <c r="AB124" s="13"/>
    </row>
    <row r="125" spans="1:28" ht="12.75" customHeight="1" x14ac:dyDescent="0.2">
      <c r="A125" s="12"/>
      <c r="B125" s="12"/>
      <c r="F125" s="63"/>
      <c r="G125" s="64"/>
      <c r="H125" s="64"/>
      <c r="N125" s="13"/>
      <c r="O125" s="12"/>
      <c r="P125" s="9"/>
      <c r="Q125" s="66"/>
      <c r="R125" s="12"/>
      <c r="S125" s="66"/>
      <c r="T125" s="12"/>
      <c r="U125" s="12"/>
      <c r="V125" s="9"/>
      <c r="W125" s="9"/>
      <c r="X125" s="9"/>
      <c r="Y125" s="9"/>
      <c r="Z125" s="12"/>
      <c r="AA125" s="13"/>
      <c r="AB125" s="13"/>
    </row>
    <row r="126" spans="1:28" ht="12.75" customHeight="1" x14ac:dyDescent="0.2">
      <c r="A126" s="12"/>
      <c r="B126" s="12"/>
      <c r="F126" s="63"/>
      <c r="G126" s="64"/>
      <c r="H126" s="64"/>
      <c r="N126" s="13"/>
      <c r="O126" s="12"/>
      <c r="P126" s="9"/>
      <c r="Q126" s="66"/>
      <c r="R126" s="12"/>
      <c r="S126" s="66"/>
      <c r="T126" s="12"/>
      <c r="U126" s="12"/>
      <c r="V126" s="9"/>
      <c r="W126" s="9"/>
      <c r="X126" s="9"/>
      <c r="Y126" s="9"/>
      <c r="Z126" s="12"/>
      <c r="AA126" s="13"/>
      <c r="AB126" s="13"/>
    </row>
    <row r="127" spans="1:28" ht="12.75" customHeight="1" x14ac:dyDescent="0.2">
      <c r="A127" s="12"/>
      <c r="B127" s="12"/>
      <c r="F127" s="63"/>
      <c r="G127" s="64"/>
      <c r="H127" s="64"/>
      <c r="N127" s="13"/>
      <c r="O127" s="12"/>
      <c r="P127" s="9"/>
      <c r="Q127" s="66"/>
      <c r="R127" s="12"/>
      <c r="S127" s="66"/>
      <c r="T127" s="12"/>
      <c r="U127" s="12"/>
      <c r="V127" s="9"/>
      <c r="W127" s="9"/>
      <c r="X127" s="9"/>
      <c r="Y127" s="9"/>
      <c r="Z127" s="12"/>
      <c r="AA127" s="13"/>
      <c r="AB127" s="13"/>
    </row>
    <row r="128" spans="1:28" ht="12.75" customHeight="1" x14ac:dyDescent="0.2">
      <c r="A128" s="12"/>
      <c r="B128" s="12"/>
      <c r="F128" s="63"/>
      <c r="G128" s="64"/>
      <c r="H128" s="64"/>
      <c r="N128" s="13"/>
      <c r="O128" s="12"/>
      <c r="P128" s="9"/>
      <c r="Q128" s="66"/>
      <c r="R128" s="12"/>
      <c r="S128" s="66"/>
      <c r="T128" s="12"/>
      <c r="U128" s="12"/>
      <c r="V128" s="9"/>
      <c r="W128" s="9"/>
      <c r="X128" s="9"/>
      <c r="Y128" s="9"/>
      <c r="Z128" s="12"/>
      <c r="AA128" s="13"/>
      <c r="AB128" s="13"/>
    </row>
    <row r="129" spans="1:28" ht="12.75" customHeight="1" x14ac:dyDescent="0.2">
      <c r="A129" s="12"/>
      <c r="B129" s="12"/>
      <c r="F129" s="63"/>
      <c r="G129" s="64"/>
      <c r="H129" s="64"/>
      <c r="N129" s="13"/>
      <c r="O129" s="12"/>
      <c r="P129" s="9"/>
      <c r="Q129" s="66"/>
      <c r="R129" s="12"/>
      <c r="S129" s="66"/>
      <c r="T129" s="12"/>
      <c r="U129" s="12"/>
      <c r="V129" s="9"/>
      <c r="W129" s="9"/>
      <c r="X129" s="9"/>
      <c r="Y129" s="9"/>
      <c r="Z129" s="12"/>
      <c r="AA129" s="13"/>
      <c r="AB129" s="13"/>
    </row>
    <row r="130" spans="1:28" ht="12.75" customHeight="1" x14ac:dyDescent="0.2">
      <c r="A130" s="12"/>
      <c r="B130" s="12"/>
      <c r="F130" s="63"/>
      <c r="G130" s="64"/>
      <c r="H130" s="64"/>
      <c r="N130" s="13"/>
      <c r="O130" s="12"/>
      <c r="P130" s="9"/>
      <c r="Q130" s="66"/>
      <c r="R130" s="12"/>
      <c r="S130" s="66"/>
      <c r="T130" s="12"/>
      <c r="U130" s="12"/>
      <c r="V130" s="9"/>
      <c r="W130" s="9"/>
      <c r="X130" s="9"/>
      <c r="Y130" s="9"/>
      <c r="Z130" s="12"/>
      <c r="AA130" s="13"/>
      <c r="AB130" s="13"/>
    </row>
    <row r="131" spans="1:28" ht="12.75" customHeight="1" x14ac:dyDescent="0.2">
      <c r="A131" s="12"/>
      <c r="B131" s="12"/>
      <c r="F131" s="63"/>
      <c r="G131" s="64"/>
      <c r="H131" s="64"/>
      <c r="N131" s="13"/>
      <c r="O131" s="12"/>
      <c r="P131" s="9"/>
      <c r="Q131" s="66"/>
      <c r="R131" s="12"/>
      <c r="S131" s="66"/>
      <c r="T131" s="12"/>
      <c r="U131" s="12"/>
      <c r="V131" s="9"/>
      <c r="W131" s="9"/>
      <c r="X131" s="9"/>
      <c r="Y131" s="9"/>
      <c r="Z131" s="12"/>
      <c r="AA131" s="13"/>
      <c r="AB131" s="13"/>
    </row>
    <row r="132" spans="1:28" ht="12.75" customHeight="1" x14ac:dyDescent="0.2">
      <c r="A132" s="12"/>
      <c r="B132" s="12"/>
      <c r="F132" s="63"/>
      <c r="G132" s="64"/>
      <c r="H132" s="64"/>
      <c r="N132" s="13"/>
      <c r="O132" s="12"/>
      <c r="P132" s="9"/>
      <c r="Q132" s="66"/>
      <c r="R132" s="12"/>
      <c r="S132" s="66"/>
      <c r="T132" s="12"/>
      <c r="U132" s="12"/>
      <c r="V132" s="9"/>
      <c r="W132" s="9"/>
      <c r="X132" s="9"/>
      <c r="Y132" s="9"/>
      <c r="Z132" s="12"/>
      <c r="AA132" s="13"/>
      <c r="AB132" s="13"/>
    </row>
    <row r="133" spans="1:28" ht="12.75" customHeight="1" x14ac:dyDescent="0.2">
      <c r="A133" s="12"/>
      <c r="B133" s="12"/>
      <c r="F133" s="63"/>
      <c r="G133" s="64"/>
      <c r="H133" s="64"/>
      <c r="N133" s="13"/>
      <c r="O133" s="12"/>
      <c r="P133" s="9"/>
      <c r="Q133" s="66"/>
      <c r="R133" s="12"/>
      <c r="S133" s="66"/>
      <c r="T133" s="12"/>
      <c r="U133" s="12"/>
      <c r="V133" s="9"/>
      <c r="W133" s="9"/>
      <c r="X133" s="9"/>
      <c r="Y133" s="9"/>
      <c r="Z133" s="12"/>
      <c r="AA133" s="13"/>
      <c r="AB133" s="13"/>
    </row>
    <row r="134" spans="1:28" ht="12.75" customHeight="1" x14ac:dyDescent="0.2">
      <c r="A134" s="12"/>
      <c r="B134" s="12"/>
      <c r="F134" s="63"/>
      <c r="G134" s="64"/>
      <c r="H134" s="64"/>
      <c r="N134" s="13"/>
      <c r="O134" s="12"/>
      <c r="P134" s="9"/>
      <c r="Q134" s="66"/>
      <c r="R134" s="12"/>
      <c r="S134" s="66"/>
      <c r="T134" s="12"/>
      <c r="U134" s="12"/>
      <c r="V134" s="9"/>
      <c r="W134" s="9"/>
      <c r="X134" s="9"/>
      <c r="Y134" s="9"/>
      <c r="Z134" s="12"/>
      <c r="AA134" s="13"/>
      <c r="AB134" s="13"/>
    </row>
    <row r="135" spans="1:28" ht="12.75" customHeight="1" x14ac:dyDescent="0.2">
      <c r="A135" s="12"/>
      <c r="B135" s="12"/>
      <c r="F135" s="63"/>
      <c r="G135" s="64"/>
      <c r="H135" s="64"/>
      <c r="N135" s="13"/>
      <c r="O135" s="12"/>
      <c r="P135" s="9"/>
      <c r="Q135" s="66"/>
      <c r="R135" s="12"/>
      <c r="S135" s="66"/>
      <c r="T135" s="12"/>
      <c r="U135" s="12"/>
      <c r="V135" s="9"/>
      <c r="W135" s="9"/>
      <c r="X135" s="9"/>
      <c r="Y135" s="9"/>
      <c r="Z135" s="12"/>
      <c r="AA135" s="13"/>
      <c r="AB135" s="13"/>
    </row>
    <row r="136" spans="1:28" ht="12.75" customHeight="1" x14ac:dyDescent="0.2">
      <c r="A136" s="12"/>
      <c r="B136" s="12"/>
      <c r="F136" s="63"/>
      <c r="G136" s="64"/>
      <c r="H136" s="64"/>
      <c r="N136" s="13"/>
      <c r="O136" s="12"/>
      <c r="P136" s="9"/>
      <c r="Q136" s="66"/>
      <c r="R136" s="12"/>
      <c r="S136" s="66"/>
      <c r="T136" s="12"/>
      <c r="U136" s="12"/>
      <c r="V136" s="9"/>
      <c r="W136" s="9"/>
      <c r="X136" s="9"/>
      <c r="Y136" s="9"/>
      <c r="Z136" s="12"/>
      <c r="AA136" s="13"/>
      <c r="AB136" s="13"/>
    </row>
    <row r="137" spans="1:28" ht="12.75" customHeight="1" x14ac:dyDescent="0.2">
      <c r="A137" s="12"/>
      <c r="B137" s="12"/>
      <c r="F137" s="63"/>
      <c r="G137" s="64"/>
      <c r="H137" s="64"/>
      <c r="N137" s="13"/>
      <c r="O137" s="12"/>
      <c r="P137" s="9"/>
      <c r="Q137" s="66"/>
      <c r="R137" s="12"/>
      <c r="S137" s="66"/>
      <c r="T137" s="12"/>
      <c r="U137" s="12"/>
      <c r="V137" s="9"/>
      <c r="W137" s="9"/>
      <c r="X137" s="9"/>
      <c r="Y137" s="9"/>
      <c r="Z137" s="12"/>
      <c r="AA137" s="13"/>
      <c r="AB137" s="13"/>
    </row>
    <row r="138" spans="1:28" ht="12.75" customHeight="1" x14ac:dyDescent="0.2">
      <c r="A138" s="12"/>
      <c r="B138" s="12"/>
      <c r="F138" s="63"/>
      <c r="G138" s="64"/>
      <c r="H138" s="64"/>
      <c r="N138" s="13"/>
      <c r="O138" s="12"/>
      <c r="P138" s="9"/>
      <c r="Q138" s="66"/>
      <c r="R138" s="12"/>
      <c r="S138" s="66"/>
      <c r="T138" s="12"/>
      <c r="U138" s="12"/>
      <c r="V138" s="9"/>
      <c r="W138" s="9"/>
      <c r="X138" s="9"/>
      <c r="Y138" s="9"/>
      <c r="Z138" s="12"/>
      <c r="AA138" s="13"/>
      <c r="AB138" s="13"/>
    </row>
    <row r="139" spans="1:28" ht="12.75" customHeight="1" x14ac:dyDescent="0.2">
      <c r="A139" s="12"/>
      <c r="B139" s="12"/>
      <c r="F139" s="63"/>
      <c r="G139" s="64"/>
      <c r="H139" s="64"/>
      <c r="N139" s="13"/>
      <c r="O139" s="12"/>
      <c r="P139" s="9"/>
      <c r="Q139" s="66"/>
      <c r="R139" s="12"/>
      <c r="S139" s="66"/>
      <c r="T139" s="12"/>
      <c r="U139" s="12"/>
      <c r="V139" s="9"/>
      <c r="W139" s="9"/>
      <c r="X139" s="9"/>
      <c r="Y139" s="9"/>
      <c r="Z139" s="12"/>
      <c r="AA139" s="13"/>
      <c r="AB139" s="13"/>
    </row>
    <row r="140" spans="1:28" ht="12.75" customHeight="1" x14ac:dyDescent="0.2">
      <c r="A140" s="12"/>
      <c r="B140" s="12"/>
      <c r="F140" s="63"/>
      <c r="G140" s="64"/>
      <c r="H140" s="64"/>
      <c r="N140" s="13"/>
      <c r="O140" s="12"/>
      <c r="P140" s="9"/>
      <c r="Q140" s="66"/>
      <c r="R140" s="12"/>
      <c r="S140" s="66"/>
      <c r="T140" s="12"/>
      <c r="U140" s="12"/>
      <c r="V140" s="9"/>
      <c r="W140" s="9"/>
      <c r="X140" s="9"/>
      <c r="Y140" s="9"/>
      <c r="Z140" s="12"/>
      <c r="AA140" s="13"/>
      <c r="AB140" s="13"/>
    </row>
    <row r="141" spans="1:28" ht="12.75" customHeight="1" x14ac:dyDescent="0.2">
      <c r="A141" s="12"/>
      <c r="B141" s="12"/>
      <c r="F141" s="63"/>
      <c r="G141" s="64"/>
      <c r="H141" s="64"/>
      <c r="N141" s="13"/>
      <c r="O141" s="12"/>
      <c r="P141" s="9"/>
      <c r="Q141" s="66"/>
      <c r="R141" s="12"/>
      <c r="S141" s="66"/>
      <c r="T141" s="12"/>
      <c r="U141" s="12"/>
      <c r="V141" s="9"/>
      <c r="W141" s="9"/>
      <c r="X141" s="9"/>
      <c r="Y141" s="9"/>
      <c r="Z141" s="12"/>
      <c r="AA141" s="13"/>
      <c r="AB141" s="13"/>
    </row>
    <row r="142" spans="1:28" ht="12.75" customHeight="1" x14ac:dyDescent="0.2">
      <c r="A142" s="12"/>
      <c r="B142" s="12"/>
      <c r="F142" s="63"/>
      <c r="G142" s="64"/>
      <c r="H142" s="64"/>
      <c r="N142" s="13"/>
      <c r="O142" s="12"/>
      <c r="P142" s="9"/>
      <c r="Q142" s="66"/>
      <c r="R142" s="12"/>
      <c r="S142" s="66"/>
      <c r="T142" s="12"/>
      <c r="U142" s="12"/>
      <c r="V142" s="9"/>
      <c r="W142" s="9"/>
      <c r="X142" s="9"/>
      <c r="Y142" s="9"/>
      <c r="Z142" s="12"/>
      <c r="AA142" s="13"/>
      <c r="AB142" s="13"/>
    </row>
    <row r="143" spans="1:28" ht="12.75" customHeight="1" x14ac:dyDescent="0.2">
      <c r="A143" s="12"/>
      <c r="B143" s="12"/>
      <c r="F143" s="63"/>
      <c r="G143" s="64"/>
      <c r="H143" s="64"/>
      <c r="N143" s="13"/>
      <c r="O143" s="12"/>
      <c r="P143" s="9"/>
      <c r="Q143" s="66"/>
      <c r="R143" s="12"/>
      <c r="S143" s="66"/>
      <c r="T143" s="12"/>
      <c r="U143" s="12"/>
      <c r="V143" s="9"/>
      <c r="W143" s="9"/>
      <c r="X143" s="9"/>
      <c r="Y143" s="9"/>
      <c r="Z143" s="12"/>
      <c r="AA143" s="13"/>
      <c r="AB143" s="13"/>
    </row>
    <row r="144" spans="1:28" ht="12.75" customHeight="1" x14ac:dyDescent="0.2">
      <c r="A144" s="12"/>
      <c r="B144" s="12"/>
      <c r="F144" s="63"/>
      <c r="G144" s="64"/>
      <c r="H144" s="64"/>
      <c r="N144" s="13"/>
      <c r="O144" s="12"/>
      <c r="P144" s="9"/>
      <c r="Q144" s="66"/>
      <c r="R144" s="12"/>
      <c r="S144" s="66"/>
      <c r="T144" s="12"/>
      <c r="U144" s="12"/>
      <c r="V144" s="9"/>
      <c r="W144" s="9"/>
      <c r="X144" s="9"/>
      <c r="Y144" s="9"/>
      <c r="Z144" s="12"/>
      <c r="AA144" s="13"/>
      <c r="AB144" s="13"/>
    </row>
    <row r="145" spans="1:28" ht="12.75" customHeight="1" x14ac:dyDescent="0.2">
      <c r="A145" s="12"/>
      <c r="B145" s="12"/>
      <c r="F145" s="63"/>
      <c r="G145" s="64"/>
      <c r="H145" s="64"/>
      <c r="N145" s="13"/>
      <c r="O145" s="12"/>
      <c r="P145" s="9"/>
      <c r="Q145" s="66"/>
      <c r="R145" s="12"/>
      <c r="S145" s="66"/>
      <c r="T145" s="12"/>
      <c r="U145" s="12"/>
      <c r="V145" s="9"/>
      <c r="W145" s="9"/>
      <c r="X145" s="9"/>
      <c r="Y145" s="9"/>
      <c r="Z145" s="12"/>
      <c r="AA145" s="13"/>
      <c r="AB145" s="13"/>
    </row>
    <row r="146" spans="1:28" ht="12.75" customHeight="1" x14ac:dyDescent="0.2">
      <c r="A146" s="12"/>
      <c r="B146" s="12"/>
      <c r="F146" s="63"/>
      <c r="G146" s="64"/>
      <c r="H146" s="64"/>
      <c r="N146" s="13"/>
      <c r="O146" s="12"/>
      <c r="P146" s="9"/>
      <c r="Q146" s="66"/>
      <c r="R146" s="12"/>
      <c r="S146" s="66"/>
      <c r="T146" s="12"/>
      <c r="U146" s="12"/>
      <c r="V146" s="9"/>
      <c r="W146" s="9"/>
      <c r="X146" s="9"/>
      <c r="Y146" s="9"/>
      <c r="Z146" s="12"/>
      <c r="AA146" s="13"/>
      <c r="AB146" s="13"/>
    </row>
    <row r="147" spans="1:28" ht="12.75" customHeight="1" x14ac:dyDescent="0.2">
      <c r="A147" s="12"/>
      <c r="B147" s="12"/>
      <c r="F147" s="63"/>
      <c r="G147" s="64"/>
      <c r="H147" s="64"/>
      <c r="N147" s="13"/>
      <c r="O147" s="12"/>
      <c r="P147" s="9"/>
      <c r="Q147" s="66"/>
      <c r="R147" s="12"/>
      <c r="S147" s="66"/>
      <c r="T147" s="12"/>
      <c r="U147" s="12"/>
      <c r="V147" s="9"/>
      <c r="W147" s="9"/>
      <c r="X147" s="9"/>
      <c r="Y147" s="9"/>
      <c r="Z147" s="12"/>
      <c r="AA147" s="13"/>
      <c r="AB147" s="13"/>
    </row>
    <row r="148" spans="1:28" ht="12.75" customHeight="1" x14ac:dyDescent="0.2">
      <c r="A148" s="12"/>
      <c r="B148" s="12"/>
      <c r="F148" s="63"/>
      <c r="G148" s="64"/>
      <c r="H148" s="64"/>
      <c r="N148" s="13"/>
      <c r="O148" s="12"/>
      <c r="P148" s="9"/>
      <c r="Q148" s="66"/>
      <c r="R148" s="12"/>
      <c r="S148" s="66"/>
      <c r="T148" s="12"/>
      <c r="U148" s="12"/>
      <c r="V148" s="9"/>
      <c r="W148" s="9"/>
      <c r="X148" s="9"/>
      <c r="Y148" s="9"/>
      <c r="Z148" s="12"/>
      <c r="AA148" s="13"/>
      <c r="AB148" s="13"/>
    </row>
    <row r="149" spans="1:28" ht="12.75" customHeight="1" x14ac:dyDescent="0.2">
      <c r="A149" s="12"/>
      <c r="B149" s="12"/>
      <c r="F149" s="63"/>
      <c r="G149" s="64"/>
      <c r="H149" s="64"/>
      <c r="N149" s="13"/>
      <c r="O149" s="12"/>
      <c r="P149" s="9"/>
      <c r="Q149" s="66"/>
      <c r="R149" s="12"/>
      <c r="S149" s="66"/>
      <c r="T149" s="12"/>
      <c r="U149" s="12"/>
      <c r="V149" s="9"/>
      <c r="W149" s="9"/>
      <c r="X149" s="9"/>
      <c r="Y149" s="9"/>
      <c r="Z149" s="12"/>
      <c r="AA149" s="13"/>
      <c r="AB149" s="13"/>
    </row>
    <row r="150" spans="1:28" ht="12.75" customHeight="1" x14ac:dyDescent="0.2">
      <c r="A150" s="12"/>
      <c r="B150" s="12"/>
      <c r="F150" s="63"/>
      <c r="G150" s="64"/>
      <c r="H150" s="64"/>
      <c r="N150" s="13"/>
      <c r="O150" s="12"/>
      <c r="P150" s="9"/>
      <c r="Q150" s="66"/>
      <c r="R150" s="12"/>
      <c r="S150" s="66"/>
      <c r="T150" s="12"/>
      <c r="U150" s="12"/>
      <c r="V150" s="9"/>
      <c r="W150" s="9"/>
      <c r="X150" s="9"/>
      <c r="Y150" s="9"/>
      <c r="Z150" s="12"/>
      <c r="AA150" s="13"/>
      <c r="AB150" s="13"/>
    </row>
    <row r="151" spans="1:28" ht="12.75" customHeight="1" x14ac:dyDescent="0.2">
      <c r="A151" s="12"/>
      <c r="B151" s="12"/>
      <c r="F151" s="63"/>
      <c r="G151" s="64"/>
      <c r="H151" s="64"/>
      <c r="N151" s="13"/>
      <c r="O151" s="12"/>
      <c r="P151" s="9"/>
      <c r="Q151" s="66"/>
      <c r="R151" s="12"/>
      <c r="S151" s="66"/>
      <c r="T151" s="12"/>
      <c r="U151" s="12"/>
      <c r="V151" s="9"/>
      <c r="W151" s="9"/>
      <c r="X151" s="9"/>
      <c r="Y151" s="9"/>
      <c r="Z151" s="12"/>
      <c r="AA151" s="13"/>
      <c r="AB151" s="13"/>
    </row>
    <row r="152" spans="1:28" ht="12.75" customHeight="1" x14ac:dyDescent="0.2">
      <c r="A152" s="12"/>
      <c r="B152" s="12"/>
      <c r="F152" s="63"/>
      <c r="G152" s="64"/>
      <c r="H152" s="64"/>
      <c r="N152" s="13"/>
      <c r="O152" s="12"/>
      <c r="P152" s="9"/>
      <c r="Q152" s="66"/>
      <c r="R152" s="12"/>
      <c r="S152" s="66"/>
      <c r="T152" s="12"/>
      <c r="U152" s="12"/>
      <c r="V152" s="9"/>
      <c r="W152" s="9"/>
      <c r="X152" s="9"/>
      <c r="Y152" s="9"/>
      <c r="Z152" s="12"/>
      <c r="AA152" s="13"/>
      <c r="AB152" s="13"/>
    </row>
    <row r="153" spans="1:28" ht="12.75" customHeight="1" x14ac:dyDescent="0.2">
      <c r="A153" s="12"/>
      <c r="B153" s="12"/>
      <c r="F153" s="63"/>
      <c r="G153" s="64"/>
      <c r="H153" s="64"/>
      <c r="N153" s="13"/>
      <c r="O153" s="12"/>
      <c r="P153" s="9"/>
      <c r="Q153" s="66"/>
      <c r="R153" s="12"/>
      <c r="S153" s="66"/>
      <c r="T153" s="12"/>
      <c r="U153" s="12"/>
      <c r="V153" s="9"/>
      <c r="W153" s="9"/>
      <c r="X153" s="9"/>
      <c r="Y153" s="9"/>
      <c r="Z153" s="12"/>
      <c r="AA153" s="13"/>
      <c r="AB153" s="13"/>
    </row>
    <row r="154" spans="1:28" ht="12.75" customHeight="1" x14ac:dyDescent="0.2">
      <c r="A154" s="12"/>
      <c r="B154" s="12"/>
      <c r="F154" s="63"/>
      <c r="G154" s="64"/>
      <c r="H154" s="64"/>
      <c r="N154" s="13"/>
      <c r="O154" s="12"/>
      <c r="P154" s="9"/>
      <c r="Q154" s="66"/>
      <c r="R154" s="12"/>
      <c r="S154" s="66"/>
      <c r="T154" s="12"/>
      <c r="U154" s="12"/>
      <c r="V154" s="9"/>
      <c r="W154" s="9"/>
      <c r="X154" s="9"/>
      <c r="Y154" s="9"/>
      <c r="Z154" s="12"/>
      <c r="AA154" s="13"/>
      <c r="AB154" s="13"/>
    </row>
    <row r="155" spans="1:28" ht="12.75" customHeight="1" x14ac:dyDescent="0.2">
      <c r="A155" s="12"/>
      <c r="B155" s="12"/>
      <c r="F155" s="63"/>
      <c r="G155" s="64"/>
      <c r="H155" s="64"/>
      <c r="N155" s="13"/>
      <c r="O155" s="12"/>
      <c r="P155" s="9"/>
      <c r="Q155" s="66"/>
      <c r="R155" s="12"/>
      <c r="S155" s="66"/>
      <c r="T155" s="12"/>
      <c r="U155" s="12"/>
      <c r="V155" s="9"/>
      <c r="W155" s="9"/>
      <c r="X155" s="9"/>
      <c r="Y155" s="9"/>
      <c r="Z155" s="12"/>
      <c r="AA155" s="13"/>
      <c r="AB155" s="13"/>
    </row>
    <row r="156" spans="1:28" ht="12.75" customHeight="1" x14ac:dyDescent="0.2">
      <c r="A156" s="12"/>
      <c r="B156" s="12"/>
      <c r="F156" s="63"/>
      <c r="G156" s="64"/>
      <c r="H156" s="64"/>
      <c r="N156" s="13"/>
      <c r="O156" s="12"/>
      <c r="P156" s="9"/>
      <c r="Q156" s="66"/>
      <c r="R156" s="12"/>
      <c r="S156" s="66"/>
      <c r="T156" s="12"/>
      <c r="U156" s="12"/>
      <c r="V156" s="9"/>
      <c r="W156" s="9"/>
      <c r="X156" s="9"/>
      <c r="Y156" s="9"/>
      <c r="Z156" s="12"/>
      <c r="AA156" s="13"/>
      <c r="AB156" s="13"/>
    </row>
    <row r="157" spans="1:28" ht="12.75" customHeight="1" x14ac:dyDescent="0.2">
      <c r="A157" s="12"/>
      <c r="B157" s="12"/>
      <c r="F157" s="63"/>
      <c r="G157" s="64"/>
      <c r="H157" s="64"/>
      <c r="N157" s="13"/>
      <c r="O157" s="12"/>
      <c r="P157" s="9"/>
      <c r="Q157" s="66"/>
      <c r="R157" s="12"/>
      <c r="S157" s="66"/>
      <c r="T157" s="12"/>
      <c r="U157" s="12"/>
      <c r="V157" s="9"/>
      <c r="W157" s="9"/>
      <c r="X157" s="9"/>
      <c r="Y157" s="9"/>
      <c r="Z157" s="12"/>
      <c r="AA157" s="13"/>
      <c r="AB157" s="13"/>
    </row>
    <row r="158" spans="1:28" ht="12.75" customHeight="1" x14ac:dyDescent="0.2">
      <c r="A158" s="12"/>
      <c r="B158" s="12"/>
      <c r="F158" s="63"/>
      <c r="G158" s="64"/>
      <c r="H158" s="64"/>
      <c r="N158" s="13"/>
      <c r="O158" s="12"/>
      <c r="P158" s="9"/>
      <c r="Q158" s="66"/>
      <c r="R158" s="12"/>
      <c r="S158" s="66"/>
      <c r="T158" s="12"/>
      <c r="U158" s="12"/>
      <c r="V158" s="9"/>
      <c r="W158" s="9"/>
      <c r="X158" s="9"/>
      <c r="Y158" s="9"/>
      <c r="Z158" s="12"/>
      <c r="AA158" s="13"/>
      <c r="AB158" s="13"/>
    </row>
    <row r="159" spans="1:28" ht="12.75" customHeight="1" x14ac:dyDescent="0.2">
      <c r="A159" s="12"/>
      <c r="B159" s="12"/>
      <c r="F159" s="63"/>
      <c r="G159" s="64"/>
      <c r="H159" s="64"/>
      <c r="N159" s="13"/>
      <c r="O159" s="12"/>
      <c r="P159" s="9"/>
      <c r="Q159" s="66"/>
      <c r="R159" s="12"/>
      <c r="S159" s="66"/>
      <c r="T159" s="12"/>
      <c r="U159" s="12"/>
      <c r="V159" s="9"/>
      <c r="W159" s="9"/>
      <c r="X159" s="9"/>
      <c r="Y159" s="9"/>
      <c r="Z159" s="12"/>
      <c r="AA159" s="13"/>
      <c r="AB159" s="13"/>
    </row>
    <row r="160" spans="1:28" ht="12.75" customHeight="1" x14ac:dyDescent="0.2">
      <c r="A160" s="12"/>
      <c r="B160" s="12"/>
      <c r="F160" s="63"/>
      <c r="G160" s="64"/>
      <c r="H160" s="64"/>
      <c r="N160" s="13"/>
      <c r="O160" s="12"/>
      <c r="P160" s="9"/>
      <c r="Q160" s="66"/>
      <c r="R160" s="12"/>
      <c r="S160" s="66"/>
      <c r="T160" s="12"/>
      <c r="U160" s="12"/>
      <c r="V160" s="9"/>
      <c r="W160" s="9"/>
      <c r="X160" s="9"/>
      <c r="Y160" s="9"/>
      <c r="Z160" s="12"/>
      <c r="AA160" s="13"/>
      <c r="AB160" s="13"/>
    </row>
    <row r="161" spans="1:28" ht="12.75" customHeight="1" x14ac:dyDescent="0.2">
      <c r="A161" s="12"/>
      <c r="B161" s="12"/>
      <c r="F161" s="63"/>
      <c r="G161" s="64"/>
      <c r="H161" s="64"/>
      <c r="N161" s="13"/>
      <c r="O161" s="12"/>
      <c r="P161" s="9"/>
      <c r="Q161" s="66"/>
      <c r="R161" s="12"/>
      <c r="S161" s="66"/>
      <c r="T161" s="12"/>
      <c r="U161" s="12"/>
      <c r="V161" s="9"/>
      <c r="W161" s="9"/>
      <c r="X161" s="9"/>
      <c r="Y161" s="9"/>
      <c r="Z161" s="12"/>
      <c r="AA161" s="13"/>
      <c r="AB161" s="13"/>
    </row>
    <row r="162" spans="1:28" ht="12.75" customHeight="1" x14ac:dyDescent="0.2">
      <c r="A162" s="12"/>
      <c r="B162" s="12"/>
      <c r="F162" s="63"/>
      <c r="G162" s="64"/>
      <c r="H162" s="64"/>
      <c r="N162" s="13"/>
      <c r="O162" s="12"/>
      <c r="P162" s="9"/>
      <c r="Q162" s="66"/>
      <c r="R162" s="12"/>
      <c r="S162" s="66"/>
      <c r="T162" s="12"/>
      <c r="U162" s="12"/>
      <c r="V162" s="9"/>
      <c r="W162" s="9"/>
      <c r="X162" s="9"/>
      <c r="Y162" s="9"/>
      <c r="Z162" s="12"/>
      <c r="AA162" s="13"/>
      <c r="AB162" s="13"/>
    </row>
    <row r="163" spans="1:28" ht="12.75" customHeight="1" x14ac:dyDescent="0.2">
      <c r="A163" s="12"/>
      <c r="B163" s="12"/>
      <c r="F163" s="63"/>
      <c r="G163" s="64"/>
      <c r="H163" s="64"/>
      <c r="N163" s="13"/>
      <c r="O163" s="12"/>
      <c r="P163" s="9"/>
      <c r="Q163" s="66"/>
      <c r="R163" s="12"/>
      <c r="S163" s="66"/>
      <c r="T163" s="12"/>
      <c r="U163" s="12"/>
      <c r="V163" s="9"/>
      <c r="W163" s="9"/>
      <c r="X163" s="9"/>
      <c r="Y163" s="9"/>
      <c r="Z163" s="12"/>
      <c r="AA163" s="13"/>
      <c r="AB163" s="13"/>
    </row>
    <row r="164" spans="1:28" ht="12.75" customHeight="1" x14ac:dyDescent="0.2">
      <c r="A164" s="12"/>
      <c r="B164" s="12"/>
      <c r="F164" s="63"/>
      <c r="G164" s="64"/>
      <c r="H164" s="64"/>
      <c r="N164" s="13"/>
      <c r="O164" s="12"/>
      <c r="P164" s="9"/>
      <c r="Q164" s="66"/>
      <c r="R164" s="12"/>
      <c r="S164" s="66"/>
      <c r="T164" s="12"/>
      <c r="U164" s="12"/>
      <c r="V164" s="9"/>
      <c r="W164" s="9"/>
      <c r="X164" s="9"/>
      <c r="Y164" s="9"/>
      <c r="Z164" s="12"/>
      <c r="AA164" s="13"/>
      <c r="AB164" s="13"/>
    </row>
    <row r="165" spans="1:28" ht="12.75" customHeight="1" x14ac:dyDescent="0.2">
      <c r="A165" s="12"/>
      <c r="B165" s="12"/>
      <c r="F165" s="63"/>
      <c r="G165" s="64"/>
      <c r="H165" s="64"/>
      <c r="N165" s="13"/>
      <c r="O165" s="12"/>
      <c r="P165" s="9"/>
      <c r="Q165" s="66"/>
      <c r="R165" s="12"/>
      <c r="S165" s="66"/>
      <c r="T165" s="12"/>
      <c r="U165" s="12"/>
      <c r="V165" s="9"/>
      <c r="W165" s="9"/>
      <c r="X165" s="9"/>
      <c r="Y165" s="9"/>
      <c r="Z165" s="12"/>
      <c r="AA165" s="13"/>
      <c r="AB165" s="13"/>
    </row>
    <row r="166" spans="1:28" ht="12.75" customHeight="1" x14ac:dyDescent="0.2">
      <c r="A166" s="12"/>
      <c r="B166" s="12"/>
      <c r="F166" s="63"/>
      <c r="G166" s="64"/>
      <c r="H166" s="64"/>
      <c r="N166" s="13"/>
      <c r="O166" s="12"/>
      <c r="P166" s="9"/>
      <c r="Q166" s="66"/>
      <c r="R166" s="12"/>
      <c r="S166" s="66"/>
      <c r="T166" s="12"/>
      <c r="U166" s="12"/>
      <c r="V166" s="9"/>
      <c r="W166" s="9"/>
      <c r="X166" s="9"/>
      <c r="Y166" s="9"/>
      <c r="Z166" s="12"/>
      <c r="AA166" s="13"/>
      <c r="AB166" s="13"/>
    </row>
    <row r="167" spans="1:28" ht="12.75" customHeight="1" x14ac:dyDescent="0.2">
      <c r="A167" s="12"/>
      <c r="B167" s="12"/>
      <c r="F167" s="63"/>
      <c r="G167" s="64"/>
      <c r="H167" s="64"/>
      <c r="N167" s="13"/>
      <c r="O167" s="12"/>
      <c r="P167" s="9"/>
      <c r="Q167" s="66"/>
      <c r="R167" s="12"/>
      <c r="S167" s="66"/>
      <c r="T167" s="12"/>
      <c r="U167" s="12"/>
      <c r="V167" s="9"/>
      <c r="W167" s="9"/>
      <c r="X167" s="9"/>
      <c r="Y167" s="9"/>
      <c r="Z167" s="12"/>
      <c r="AA167" s="13"/>
      <c r="AB167" s="13"/>
    </row>
    <row r="168" spans="1:28" ht="12.75" customHeight="1" x14ac:dyDescent="0.2">
      <c r="A168" s="12"/>
      <c r="B168" s="12"/>
      <c r="F168" s="63"/>
      <c r="G168" s="64"/>
      <c r="H168" s="64"/>
      <c r="N168" s="13"/>
      <c r="O168" s="12"/>
      <c r="P168" s="9"/>
      <c r="Q168" s="66"/>
      <c r="R168" s="12"/>
      <c r="S168" s="66"/>
      <c r="T168" s="12"/>
      <c r="U168" s="12"/>
      <c r="V168" s="9"/>
      <c r="W168" s="9"/>
      <c r="X168" s="9"/>
      <c r="Y168" s="9"/>
      <c r="Z168" s="12"/>
      <c r="AA168" s="13"/>
      <c r="AB168" s="13"/>
    </row>
    <row r="169" spans="1:28" ht="12.75" customHeight="1" x14ac:dyDescent="0.2">
      <c r="A169" s="12"/>
      <c r="B169" s="12"/>
      <c r="F169" s="63"/>
      <c r="G169" s="64"/>
      <c r="H169" s="64"/>
      <c r="N169" s="13"/>
      <c r="O169" s="12"/>
      <c r="P169" s="9"/>
      <c r="Q169" s="66"/>
      <c r="R169" s="12"/>
      <c r="S169" s="66"/>
      <c r="T169" s="12"/>
      <c r="U169" s="12"/>
      <c r="V169" s="9"/>
      <c r="W169" s="9"/>
      <c r="X169" s="9"/>
      <c r="Y169" s="9"/>
      <c r="Z169" s="12"/>
      <c r="AA169" s="13"/>
      <c r="AB169" s="13"/>
    </row>
    <row r="170" spans="1:28" ht="12.75" customHeight="1" x14ac:dyDescent="0.2">
      <c r="A170" s="12"/>
      <c r="B170" s="12"/>
      <c r="F170" s="63"/>
      <c r="G170" s="64"/>
      <c r="H170" s="64"/>
      <c r="N170" s="13"/>
      <c r="O170" s="12"/>
      <c r="P170" s="9"/>
      <c r="Q170" s="66"/>
      <c r="R170" s="12"/>
      <c r="S170" s="66"/>
      <c r="T170" s="12"/>
      <c r="U170" s="12"/>
      <c r="V170" s="9"/>
      <c r="W170" s="9"/>
      <c r="X170" s="9"/>
      <c r="Y170" s="9"/>
      <c r="Z170" s="12"/>
      <c r="AA170" s="13"/>
      <c r="AB170" s="13"/>
    </row>
    <row r="171" spans="1:28" ht="12.75" customHeight="1" x14ac:dyDescent="0.2">
      <c r="A171" s="12"/>
      <c r="B171" s="12"/>
      <c r="F171" s="63"/>
      <c r="G171" s="64"/>
      <c r="H171" s="64"/>
      <c r="N171" s="13"/>
      <c r="O171" s="12"/>
      <c r="P171" s="9"/>
      <c r="Q171" s="66"/>
      <c r="R171" s="12"/>
      <c r="S171" s="66"/>
      <c r="T171" s="12"/>
      <c r="U171" s="12"/>
      <c r="V171" s="9"/>
      <c r="W171" s="9"/>
      <c r="X171" s="9"/>
      <c r="Y171" s="9"/>
      <c r="Z171" s="12"/>
      <c r="AA171" s="13"/>
      <c r="AB171" s="13"/>
    </row>
    <row r="172" spans="1:28" ht="12.75" customHeight="1" x14ac:dyDescent="0.2">
      <c r="A172" s="12"/>
      <c r="B172" s="12"/>
      <c r="F172" s="63"/>
      <c r="G172" s="64"/>
      <c r="H172" s="64"/>
      <c r="N172" s="13"/>
      <c r="O172" s="12"/>
      <c r="P172" s="9"/>
      <c r="Q172" s="66"/>
      <c r="R172" s="12"/>
      <c r="S172" s="66"/>
      <c r="T172" s="12"/>
      <c r="U172" s="12"/>
      <c r="V172" s="9"/>
      <c r="W172" s="9"/>
      <c r="X172" s="9"/>
      <c r="Y172" s="9"/>
      <c r="Z172" s="12"/>
      <c r="AA172" s="13"/>
      <c r="AB172" s="13"/>
    </row>
    <row r="173" spans="1:28" ht="12.75" customHeight="1" x14ac:dyDescent="0.2">
      <c r="A173" s="12"/>
      <c r="B173" s="12"/>
      <c r="F173" s="63"/>
      <c r="G173" s="64"/>
      <c r="H173" s="64"/>
      <c r="N173" s="13"/>
      <c r="O173" s="12"/>
      <c r="P173" s="9"/>
      <c r="Q173" s="66"/>
      <c r="R173" s="12"/>
      <c r="S173" s="66"/>
      <c r="T173" s="12"/>
      <c r="U173" s="12"/>
      <c r="V173" s="9"/>
      <c r="W173" s="9"/>
      <c r="X173" s="9"/>
      <c r="Y173" s="9"/>
      <c r="Z173" s="12"/>
      <c r="AA173" s="13"/>
      <c r="AB173" s="13"/>
    </row>
    <row r="174" spans="1:28" ht="12.75" customHeight="1" x14ac:dyDescent="0.2">
      <c r="A174" s="12"/>
      <c r="B174" s="12"/>
      <c r="F174" s="63"/>
      <c r="G174" s="64"/>
      <c r="H174" s="64"/>
      <c r="N174" s="13"/>
      <c r="O174" s="12"/>
      <c r="P174" s="9"/>
      <c r="Q174" s="66"/>
      <c r="R174" s="12"/>
      <c r="S174" s="66"/>
      <c r="T174" s="12"/>
      <c r="U174" s="12"/>
      <c r="V174" s="9"/>
      <c r="W174" s="9"/>
      <c r="X174" s="9"/>
      <c r="Y174" s="9"/>
      <c r="Z174" s="12"/>
      <c r="AA174" s="13"/>
      <c r="AB174" s="13"/>
    </row>
    <row r="175" spans="1:28" ht="12.75" customHeight="1" x14ac:dyDescent="0.2">
      <c r="A175" s="12"/>
      <c r="B175" s="12"/>
      <c r="F175" s="63"/>
      <c r="G175" s="64"/>
      <c r="H175" s="64"/>
      <c r="N175" s="13"/>
      <c r="O175" s="12"/>
      <c r="P175" s="9"/>
      <c r="Q175" s="66"/>
      <c r="R175" s="12"/>
      <c r="S175" s="66"/>
      <c r="T175" s="12"/>
      <c r="U175" s="12"/>
      <c r="V175" s="9"/>
      <c r="W175" s="9"/>
      <c r="X175" s="9"/>
      <c r="Y175" s="9"/>
      <c r="Z175" s="12"/>
      <c r="AA175" s="13"/>
      <c r="AB175" s="13"/>
    </row>
    <row r="176" spans="1:28" ht="12.75" customHeight="1" x14ac:dyDescent="0.2">
      <c r="A176" s="12"/>
      <c r="B176" s="12"/>
      <c r="F176" s="63"/>
      <c r="G176" s="64"/>
      <c r="H176" s="64"/>
      <c r="N176" s="13"/>
      <c r="O176" s="12"/>
      <c r="P176" s="9"/>
      <c r="Q176" s="66"/>
      <c r="R176" s="12"/>
      <c r="S176" s="66"/>
      <c r="T176" s="12"/>
      <c r="U176" s="12"/>
      <c r="V176" s="9"/>
      <c r="W176" s="9"/>
      <c r="X176" s="9"/>
      <c r="Y176" s="9"/>
      <c r="Z176" s="12"/>
      <c r="AA176" s="13"/>
      <c r="AB176" s="13"/>
    </row>
    <row r="177" spans="1:28" ht="12.75" customHeight="1" x14ac:dyDescent="0.2">
      <c r="A177" s="12"/>
      <c r="B177" s="12"/>
      <c r="F177" s="63"/>
      <c r="G177" s="64"/>
      <c r="H177" s="64"/>
      <c r="N177" s="13"/>
      <c r="O177" s="12"/>
      <c r="P177" s="9"/>
      <c r="Q177" s="66"/>
      <c r="R177" s="12"/>
      <c r="S177" s="66"/>
      <c r="T177" s="12"/>
      <c r="U177" s="12"/>
      <c r="V177" s="9"/>
      <c r="W177" s="9"/>
      <c r="X177" s="9"/>
      <c r="Y177" s="9"/>
      <c r="Z177" s="12"/>
      <c r="AA177" s="13"/>
      <c r="AB177" s="13"/>
    </row>
    <row r="178" spans="1:28" ht="12.75" customHeight="1" x14ac:dyDescent="0.2">
      <c r="A178" s="12"/>
      <c r="B178" s="12"/>
      <c r="F178" s="63"/>
      <c r="G178" s="64"/>
      <c r="H178" s="64"/>
      <c r="N178" s="13"/>
      <c r="O178" s="12"/>
      <c r="P178" s="9"/>
      <c r="Q178" s="66"/>
      <c r="R178" s="12"/>
      <c r="S178" s="66"/>
      <c r="T178" s="12"/>
      <c r="U178" s="12"/>
      <c r="V178" s="9"/>
      <c r="W178" s="9"/>
      <c r="X178" s="9"/>
      <c r="Y178" s="9"/>
      <c r="Z178" s="12"/>
      <c r="AA178" s="13"/>
      <c r="AB178" s="13"/>
    </row>
    <row r="179" spans="1:28" ht="12.75" customHeight="1" x14ac:dyDescent="0.2">
      <c r="A179" s="12"/>
      <c r="B179" s="12"/>
      <c r="F179" s="63"/>
      <c r="G179" s="64"/>
      <c r="H179" s="64"/>
      <c r="N179" s="13"/>
      <c r="O179" s="12"/>
      <c r="P179" s="9"/>
      <c r="Q179" s="66"/>
      <c r="R179" s="12"/>
      <c r="S179" s="66"/>
      <c r="T179" s="12"/>
      <c r="U179" s="12"/>
      <c r="V179" s="9"/>
      <c r="W179" s="9"/>
      <c r="X179" s="9"/>
      <c r="Y179" s="9"/>
      <c r="Z179" s="12"/>
      <c r="AA179" s="13"/>
      <c r="AB179" s="13"/>
    </row>
    <row r="180" spans="1:28" ht="12.75" customHeight="1" x14ac:dyDescent="0.2">
      <c r="A180" s="12"/>
      <c r="B180" s="12"/>
      <c r="F180" s="63"/>
      <c r="G180" s="64"/>
      <c r="H180" s="64"/>
      <c r="N180" s="13"/>
      <c r="O180" s="12"/>
      <c r="P180" s="9"/>
      <c r="Q180" s="66"/>
      <c r="R180" s="12"/>
      <c r="S180" s="66"/>
      <c r="T180" s="12"/>
      <c r="U180" s="12"/>
      <c r="V180" s="9"/>
      <c r="W180" s="9"/>
      <c r="X180" s="9"/>
      <c r="Y180" s="9"/>
      <c r="Z180" s="12"/>
      <c r="AA180" s="13"/>
      <c r="AB180" s="13"/>
    </row>
    <row r="181" spans="1:28" ht="12.75" customHeight="1" x14ac:dyDescent="0.2">
      <c r="A181" s="12"/>
      <c r="B181" s="12"/>
      <c r="F181" s="63"/>
      <c r="G181" s="64"/>
      <c r="H181" s="64"/>
      <c r="N181" s="13"/>
      <c r="O181" s="12"/>
      <c r="P181" s="9"/>
      <c r="Q181" s="66"/>
      <c r="R181" s="12"/>
      <c r="S181" s="66"/>
      <c r="T181" s="12"/>
      <c r="U181" s="12"/>
      <c r="V181" s="9"/>
      <c r="W181" s="9"/>
      <c r="X181" s="9"/>
      <c r="Y181" s="9"/>
      <c r="Z181" s="12"/>
      <c r="AA181" s="13"/>
      <c r="AB181" s="13"/>
    </row>
    <row r="182" spans="1:28" ht="12.75" customHeight="1" x14ac:dyDescent="0.2">
      <c r="A182" s="12"/>
      <c r="B182" s="12"/>
      <c r="F182" s="63"/>
      <c r="G182" s="64"/>
      <c r="H182" s="64"/>
      <c r="N182" s="13"/>
      <c r="O182" s="12"/>
      <c r="P182" s="9"/>
      <c r="Q182" s="66"/>
      <c r="R182" s="12"/>
      <c r="S182" s="66"/>
      <c r="T182" s="12"/>
      <c r="U182" s="12"/>
      <c r="V182" s="9"/>
      <c r="W182" s="9"/>
      <c r="X182" s="9"/>
      <c r="Y182" s="9"/>
      <c r="Z182" s="12"/>
      <c r="AA182" s="13"/>
      <c r="AB182" s="13"/>
    </row>
    <row r="183" spans="1:28" ht="12.75" customHeight="1" x14ac:dyDescent="0.2">
      <c r="A183" s="12"/>
      <c r="B183" s="12"/>
      <c r="F183" s="63"/>
      <c r="G183" s="64"/>
      <c r="H183" s="64"/>
      <c r="N183" s="13"/>
      <c r="O183" s="12"/>
      <c r="P183" s="9"/>
      <c r="Q183" s="66"/>
      <c r="R183" s="12"/>
      <c r="S183" s="66"/>
      <c r="T183" s="12"/>
      <c r="U183" s="12"/>
      <c r="V183" s="9"/>
      <c r="W183" s="9"/>
      <c r="X183" s="9"/>
      <c r="Y183" s="9"/>
      <c r="Z183" s="12"/>
      <c r="AA183" s="13"/>
      <c r="AB183" s="13"/>
    </row>
    <row r="184" spans="1:28" ht="12.75" customHeight="1" x14ac:dyDescent="0.2">
      <c r="A184" s="12"/>
      <c r="B184" s="12"/>
      <c r="F184" s="63"/>
      <c r="G184" s="64"/>
      <c r="H184" s="64"/>
      <c r="N184" s="13"/>
      <c r="O184" s="12"/>
      <c r="P184" s="9"/>
      <c r="Q184" s="66"/>
      <c r="R184" s="12"/>
      <c r="S184" s="66"/>
      <c r="T184" s="12"/>
      <c r="U184" s="12"/>
      <c r="V184" s="9"/>
      <c r="W184" s="9"/>
      <c r="X184" s="9"/>
      <c r="Y184" s="9"/>
      <c r="Z184" s="12"/>
      <c r="AA184" s="13"/>
      <c r="AB184" s="13"/>
    </row>
    <row r="185" spans="1:28" ht="12.75" customHeight="1" x14ac:dyDescent="0.2">
      <c r="A185" s="12"/>
      <c r="B185" s="12"/>
      <c r="F185" s="63"/>
      <c r="G185" s="64"/>
      <c r="H185" s="64"/>
      <c r="N185" s="13"/>
      <c r="O185" s="12"/>
      <c r="P185" s="9"/>
      <c r="Q185" s="66"/>
      <c r="R185" s="12"/>
      <c r="S185" s="66"/>
      <c r="T185" s="12"/>
      <c r="U185" s="12"/>
      <c r="V185" s="9"/>
      <c r="W185" s="9"/>
      <c r="X185" s="9"/>
      <c r="Y185" s="9"/>
      <c r="Z185" s="12"/>
      <c r="AA185" s="13"/>
      <c r="AB185" s="13"/>
    </row>
    <row r="186" spans="1:28" ht="12.75" customHeight="1" x14ac:dyDescent="0.2">
      <c r="A186" s="12"/>
      <c r="B186" s="12"/>
      <c r="F186" s="63"/>
      <c r="G186" s="64"/>
      <c r="H186" s="64"/>
      <c r="N186" s="13"/>
      <c r="O186" s="12"/>
      <c r="P186" s="9"/>
      <c r="Q186" s="66"/>
      <c r="R186" s="12"/>
      <c r="S186" s="66"/>
      <c r="T186" s="12"/>
      <c r="U186" s="12"/>
      <c r="V186" s="9"/>
      <c r="W186" s="9"/>
      <c r="X186" s="9"/>
      <c r="Y186" s="9"/>
      <c r="Z186" s="12"/>
      <c r="AA186" s="13"/>
      <c r="AB186" s="13"/>
    </row>
    <row r="187" spans="1:28" ht="12.75" customHeight="1" x14ac:dyDescent="0.2">
      <c r="A187" s="12"/>
      <c r="B187" s="12"/>
      <c r="F187" s="63"/>
      <c r="G187" s="64"/>
      <c r="H187" s="64"/>
      <c r="N187" s="13"/>
      <c r="O187" s="12"/>
      <c r="P187" s="9"/>
      <c r="Q187" s="66"/>
      <c r="R187" s="12"/>
      <c r="S187" s="66"/>
      <c r="T187" s="12"/>
      <c r="U187" s="12"/>
      <c r="V187" s="9"/>
      <c r="W187" s="9"/>
      <c r="X187" s="9"/>
      <c r="Y187" s="9"/>
      <c r="Z187" s="12"/>
      <c r="AA187" s="13"/>
      <c r="AB187" s="13"/>
    </row>
    <row r="188" spans="1:28" ht="12.75" customHeight="1" x14ac:dyDescent="0.2">
      <c r="A188" s="12"/>
      <c r="B188" s="12"/>
      <c r="F188" s="63"/>
      <c r="G188" s="64"/>
      <c r="H188" s="64"/>
      <c r="N188" s="13"/>
      <c r="O188" s="12"/>
      <c r="P188" s="9"/>
      <c r="Q188" s="66"/>
      <c r="R188" s="12"/>
      <c r="S188" s="66"/>
      <c r="T188" s="12"/>
      <c r="U188" s="12"/>
      <c r="V188" s="9"/>
      <c r="W188" s="9"/>
      <c r="X188" s="9"/>
      <c r="Y188" s="9"/>
      <c r="Z188" s="12"/>
      <c r="AA188" s="13"/>
      <c r="AB188" s="13"/>
    </row>
    <row r="189" spans="1:28" ht="12.75" customHeight="1" x14ac:dyDescent="0.2">
      <c r="A189" s="12"/>
      <c r="B189" s="12"/>
      <c r="F189" s="63"/>
      <c r="G189" s="64"/>
      <c r="H189" s="64"/>
      <c r="N189" s="13"/>
      <c r="O189" s="12"/>
      <c r="P189" s="9"/>
      <c r="Q189" s="66"/>
      <c r="R189" s="12"/>
      <c r="S189" s="66"/>
      <c r="T189" s="12"/>
      <c r="U189" s="12"/>
      <c r="V189" s="9"/>
      <c r="W189" s="9"/>
      <c r="X189" s="9"/>
      <c r="Y189" s="9"/>
      <c r="Z189" s="12"/>
      <c r="AA189" s="13"/>
      <c r="AB189" s="13"/>
    </row>
    <row r="190" spans="1:28" ht="12.75" customHeight="1" x14ac:dyDescent="0.2">
      <c r="A190" s="12"/>
      <c r="B190" s="12"/>
      <c r="F190" s="63"/>
      <c r="G190" s="64"/>
      <c r="H190" s="64"/>
      <c r="N190" s="13"/>
      <c r="O190" s="12"/>
      <c r="P190" s="9"/>
      <c r="Q190" s="66"/>
      <c r="R190" s="12"/>
      <c r="S190" s="66"/>
      <c r="T190" s="12"/>
      <c r="U190" s="12"/>
      <c r="V190" s="9"/>
      <c r="W190" s="9"/>
      <c r="X190" s="9"/>
      <c r="Y190" s="9"/>
      <c r="Z190" s="12"/>
      <c r="AA190" s="13"/>
      <c r="AB190" s="13"/>
    </row>
    <row r="191" spans="1:28" ht="12.75" customHeight="1" x14ac:dyDescent="0.2">
      <c r="A191" s="12"/>
      <c r="B191" s="12"/>
      <c r="F191" s="63"/>
      <c r="G191" s="64"/>
      <c r="H191" s="64"/>
      <c r="N191" s="13"/>
      <c r="O191" s="12"/>
      <c r="P191" s="9"/>
      <c r="Q191" s="66"/>
      <c r="R191" s="12"/>
      <c r="S191" s="66"/>
      <c r="T191" s="12"/>
      <c r="U191" s="12"/>
      <c r="V191" s="9"/>
      <c r="W191" s="9"/>
      <c r="X191" s="9"/>
      <c r="Y191" s="9"/>
      <c r="Z191" s="12"/>
      <c r="AA191" s="13"/>
      <c r="AB191" s="13"/>
    </row>
    <row r="192" spans="1:28" ht="12.75" customHeight="1" x14ac:dyDescent="0.2">
      <c r="A192" s="12"/>
      <c r="B192" s="12"/>
      <c r="F192" s="63"/>
      <c r="G192" s="64"/>
      <c r="H192" s="64"/>
      <c r="N192" s="13"/>
      <c r="O192" s="12"/>
      <c r="P192" s="9"/>
      <c r="Q192" s="66"/>
      <c r="R192" s="12"/>
      <c r="S192" s="66"/>
      <c r="T192" s="12"/>
      <c r="U192" s="12"/>
      <c r="V192" s="9"/>
      <c r="W192" s="9"/>
      <c r="X192" s="9"/>
      <c r="Y192" s="9"/>
      <c r="Z192" s="12"/>
      <c r="AA192" s="13"/>
      <c r="AB192" s="13"/>
    </row>
    <row r="193" spans="1:28" ht="12.75" customHeight="1" x14ac:dyDescent="0.2">
      <c r="A193" s="12"/>
      <c r="B193" s="12"/>
      <c r="F193" s="63"/>
      <c r="G193" s="64"/>
      <c r="H193" s="64"/>
      <c r="N193" s="13"/>
      <c r="O193" s="12"/>
      <c r="P193" s="9"/>
      <c r="Q193" s="66"/>
      <c r="R193" s="12"/>
      <c r="S193" s="66"/>
      <c r="T193" s="12"/>
      <c r="U193" s="12"/>
      <c r="V193" s="9"/>
      <c r="W193" s="9"/>
      <c r="X193" s="9"/>
      <c r="Y193" s="9"/>
      <c r="Z193" s="12"/>
      <c r="AA193" s="13"/>
      <c r="AB193" s="13"/>
    </row>
    <row r="194" spans="1:28" ht="12.75" customHeight="1" x14ac:dyDescent="0.2">
      <c r="A194" s="12"/>
      <c r="B194" s="12"/>
      <c r="F194" s="63"/>
      <c r="G194" s="64"/>
      <c r="H194" s="64"/>
      <c r="N194" s="13"/>
      <c r="O194" s="12"/>
      <c r="P194" s="9"/>
      <c r="Q194" s="66"/>
      <c r="R194" s="12"/>
      <c r="S194" s="66"/>
      <c r="T194" s="12"/>
      <c r="U194" s="12"/>
      <c r="V194" s="9"/>
      <c r="W194" s="9"/>
      <c r="X194" s="9"/>
      <c r="Y194" s="9"/>
      <c r="Z194" s="12"/>
      <c r="AA194" s="13"/>
      <c r="AB194" s="13"/>
    </row>
    <row r="195" spans="1:28" ht="12.75" customHeight="1" x14ac:dyDescent="0.2">
      <c r="A195" s="12"/>
      <c r="B195" s="12"/>
      <c r="F195" s="63"/>
      <c r="G195" s="64"/>
      <c r="H195" s="64"/>
      <c r="N195" s="13"/>
      <c r="O195" s="12"/>
      <c r="P195" s="9"/>
      <c r="Q195" s="66"/>
      <c r="R195" s="12"/>
      <c r="S195" s="66"/>
      <c r="T195" s="12"/>
      <c r="U195" s="12"/>
      <c r="V195" s="9"/>
      <c r="W195" s="9"/>
      <c r="X195" s="9"/>
      <c r="Y195" s="9"/>
      <c r="Z195" s="12"/>
      <c r="AA195" s="13"/>
      <c r="AB195" s="13"/>
    </row>
    <row r="196" spans="1:28" ht="12.75" customHeight="1" x14ac:dyDescent="0.2">
      <c r="A196" s="12"/>
      <c r="B196" s="12"/>
      <c r="F196" s="63"/>
      <c r="G196" s="64"/>
      <c r="H196" s="64"/>
      <c r="N196" s="13"/>
      <c r="O196" s="12"/>
      <c r="P196" s="9"/>
      <c r="Q196" s="66"/>
      <c r="R196" s="12"/>
      <c r="S196" s="66"/>
      <c r="T196" s="12"/>
      <c r="U196" s="12"/>
      <c r="V196" s="9"/>
      <c r="W196" s="9"/>
      <c r="X196" s="9"/>
      <c r="Y196" s="9"/>
      <c r="Z196" s="12"/>
      <c r="AA196" s="13"/>
      <c r="AB196" s="13"/>
    </row>
    <row r="197" spans="1:28" ht="12.75" customHeight="1" x14ac:dyDescent="0.2">
      <c r="A197" s="12"/>
      <c r="B197" s="12"/>
      <c r="F197" s="63"/>
      <c r="G197" s="64"/>
      <c r="H197" s="64"/>
      <c r="N197" s="13"/>
      <c r="O197" s="12"/>
      <c r="P197" s="9"/>
      <c r="Q197" s="66"/>
      <c r="R197" s="12"/>
      <c r="S197" s="66"/>
      <c r="T197" s="12"/>
      <c r="U197" s="12"/>
      <c r="V197" s="9"/>
      <c r="W197" s="9"/>
      <c r="X197" s="9"/>
      <c r="Y197" s="9"/>
      <c r="Z197" s="12"/>
      <c r="AA197" s="13"/>
      <c r="AB197" s="13"/>
    </row>
    <row r="198" spans="1:28" ht="12.75" customHeight="1" x14ac:dyDescent="0.2">
      <c r="A198" s="12"/>
      <c r="B198" s="12"/>
      <c r="F198" s="63"/>
      <c r="G198" s="64"/>
      <c r="H198" s="64"/>
      <c r="N198" s="13"/>
      <c r="O198" s="12"/>
      <c r="P198" s="9"/>
      <c r="Q198" s="66"/>
      <c r="R198" s="12"/>
      <c r="S198" s="66"/>
      <c r="T198" s="12"/>
      <c r="U198" s="12"/>
      <c r="V198" s="9"/>
      <c r="W198" s="9"/>
      <c r="X198" s="9"/>
      <c r="Y198" s="9"/>
      <c r="Z198" s="12"/>
      <c r="AA198" s="13"/>
      <c r="AB198" s="13"/>
    </row>
    <row r="199" spans="1:28" ht="12.75" customHeight="1" x14ac:dyDescent="0.2">
      <c r="A199" s="12"/>
      <c r="B199" s="12"/>
      <c r="F199" s="63"/>
      <c r="G199" s="64"/>
      <c r="H199" s="64"/>
      <c r="N199" s="13"/>
      <c r="O199" s="12"/>
      <c r="P199" s="9"/>
      <c r="Q199" s="66"/>
      <c r="R199" s="12"/>
      <c r="S199" s="66"/>
      <c r="T199" s="12"/>
      <c r="U199" s="12"/>
      <c r="V199" s="9"/>
      <c r="W199" s="9"/>
      <c r="X199" s="9"/>
      <c r="Y199" s="9"/>
      <c r="Z199" s="12"/>
      <c r="AA199" s="13"/>
      <c r="AB199" s="13"/>
    </row>
    <row r="200" spans="1:28" ht="12.75" customHeight="1" x14ac:dyDescent="0.2">
      <c r="A200" s="12"/>
      <c r="B200" s="12"/>
      <c r="F200" s="63"/>
      <c r="G200" s="64"/>
      <c r="H200" s="64"/>
      <c r="N200" s="13"/>
      <c r="O200" s="12"/>
      <c r="P200" s="9"/>
      <c r="Q200" s="66"/>
      <c r="R200" s="12"/>
      <c r="S200" s="66"/>
      <c r="T200" s="12"/>
      <c r="U200" s="12"/>
      <c r="V200" s="9"/>
      <c r="W200" s="9"/>
      <c r="X200" s="9"/>
      <c r="Y200" s="9"/>
      <c r="Z200" s="12"/>
      <c r="AA200" s="13"/>
      <c r="AB200" s="13"/>
    </row>
    <row r="201" spans="1:28" ht="12.75" customHeight="1" x14ac:dyDescent="0.2">
      <c r="A201" s="12"/>
      <c r="B201" s="12"/>
      <c r="F201" s="63"/>
      <c r="G201" s="64"/>
      <c r="H201" s="64"/>
      <c r="N201" s="13"/>
      <c r="O201" s="12"/>
      <c r="P201" s="9"/>
      <c r="Q201" s="66"/>
      <c r="R201" s="12"/>
      <c r="S201" s="66"/>
      <c r="T201" s="12"/>
      <c r="U201" s="12"/>
      <c r="V201" s="9"/>
      <c r="W201" s="9"/>
      <c r="X201" s="9"/>
      <c r="Y201" s="9"/>
      <c r="Z201" s="12"/>
      <c r="AA201" s="13"/>
      <c r="AB201" s="13"/>
    </row>
    <row r="202" spans="1:28" ht="12.75" customHeight="1" x14ac:dyDescent="0.2">
      <c r="A202" s="12"/>
      <c r="B202" s="12"/>
      <c r="F202" s="63"/>
      <c r="G202" s="64"/>
      <c r="H202" s="64"/>
      <c r="N202" s="13"/>
      <c r="O202" s="12"/>
      <c r="P202" s="9"/>
      <c r="Q202" s="66"/>
      <c r="R202" s="12"/>
      <c r="S202" s="66"/>
      <c r="T202" s="12"/>
      <c r="U202" s="12"/>
      <c r="V202" s="9"/>
      <c r="W202" s="9"/>
      <c r="X202" s="9"/>
      <c r="Y202" s="9"/>
      <c r="Z202" s="12"/>
      <c r="AA202" s="13"/>
      <c r="AB202" s="13"/>
    </row>
    <row r="203" spans="1:28" ht="12.75" customHeight="1" x14ac:dyDescent="0.2">
      <c r="A203" s="12"/>
      <c r="B203" s="12"/>
      <c r="F203" s="63"/>
      <c r="G203" s="64"/>
      <c r="H203" s="64"/>
      <c r="N203" s="13"/>
      <c r="O203" s="12"/>
      <c r="P203" s="9"/>
      <c r="Q203" s="66"/>
      <c r="R203" s="12"/>
      <c r="S203" s="66"/>
      <c r="T203" s="12"/>
      <c r="U203" s="12"/>
      <c r="V203" s="9"/>
      <c r="W203" s="9"/>
      <c r="X203" s="9"/>
      <c r="Y203" s="9"/>
      <c r="Z203" s="12"/>
      <c r="AA203" s="13"/>
      <c r="AB203" s="13"/>
    </row>
    <row r="204" spans="1:28" ht="12.75" customHeight="1" x14ac:dyDescent="0.2">
      <c r="A204" s="12"/>
      <c r="B204" s="12"/>
      <c r="F204" s="63"/>
      <c r="G204" s="64"/>
      <c r="H204" s="64"/>
      <c r="N204" s="13"/>
      <c r="O204" s="12"/>
      <c r="P204" s="9"/>
      <c r="Q204" s="66"/>
      <c r="R204" s="12"/>
      <c r="S204" s="66"/>
      <c r="T204" s="12"/>
      <c r="U204" s="12"/>
      <c r="V204" s="9"/>
      <c r="W204" s="9"/>
      <c r="X204" s="9"/>
      <c r="Y204" s="9"/>
      <c r="Z204" s="12"/>
      <c r="AA204" s="13"/>
      <c r="AB204" s="13"/>
    </row>
    <row r="205" spans="1:28" ht="12.75" customHeight="1" x14ac:dyDescent="0.2">
      <c r="A205" s="12"/>
      <c r="B205" s="12"/>
      <c r="F205" s="63"/>
      <c r="G205" s="64"/>
      <c r="H205" s="64"/>
      <c r="N205" s="13"/>
      <c r="O205" s="12"/>
      <c r="P205" s="9"/>
      <c r="Q205" s="66"/>
      <c r="R205" s="12"/>
      <c r="S205" s="66"/>
      <c r="T205" s="12"/>
      <c r="U205" s="12"/>
      <c r="V205" s="9"/>
      <c r="W205" s="9"/>
      <c r="X205" s="9"/>
      <c r="Y205" s="9"/>
      <c r="Z205" s="12"/>
      <c r="AA205" s="13"/>
      <c r="AB205" s="13"/>
    </row>
    <row r="206" spans="1:28" ht="12.75" customHeight="1" x14ac:dyDescent="0.2">
      <c r="A206" s="12"/>
      <c r="B206" s="12"/>
      <c r="F206" s="63"/>
      <c r="G206" s="64"/>
      <c r="H206" s="64"/>
      <c r="N206" s="13"/>
      <c r="O206" s="12"/>
      <c r="P206" s="9"/>
      <c r="Q206" s="66"/>
      <c r="R206" s="12"/>
      <c r="S206" s="66"/>
      <c r="T206" s="12"/>
      <c r="U206" s="12"/>
      <c r="V206" s="9"/>
      <c r="W206" s="9"/>
      <c r="X206" s="9"/>
      <c r="Y206" s="9"/>
      <c r="Z206" s="12"/>
      <c r="AA206" s="13"/>
      <c r="AB206" s="13"/>
    </row>
    <row r="207" spans="1:28" ht="12.75" customHeight="1" x14ac:dyDescent="0.2">
      <c r="A207" s="12"/>
      <c r="B207" s="12"/>
      <c r="F207" s="63"/>
      <c r="G207" s="64"/>
      <c r="H207" s="64"/>
      <c r="N207" s="13"/>
      <c r="O207" s="12"/>
      <c r="P207" s="9"/>
      <c r="Q207" s="66"/>
      <c r="R207" s="12"/>
      <c r="S207" s="66"/>
      <c r="T207" s="12"/>
      <c r="U207" s="12"/>
      <c r="V207" s="9"/>
      <c r="W207" s="9"/>
      <c r="X207" s="9"/>
      <c r="Y207" s="9"/>
      <c r="Z207" s="12"/>
      <c r="AA207" s="13"/>
      <c r="AB207" s="13"/>
    </row>
    <row r="208" spans="1:28" ht="12.75" customHeight="1" x14ac:dyDescent="0.2">
      <c r="A208" s="12"/>
      <c r="B208" s="12"/>
      <c r="F208" s="63"/>
      <c r="G208" s="64"/>
      <c r="H208" s="64"/>
      <c r="N208" s="13"/>
      <c r="O208" s="12"/>
      <c r="P208" s="9"/>
      <c r="Q208" s="66"/>
      <c r="R208" s="12"/>
      <c r="S208" s="66"/>
      <c r="T208" s="12"/>
      <c r="U208" s="12"/>
      <c r="V208" s="9"/>
      <c r="W208" s="9"/>
      <c r="X208" s="9"/>
      <c r="Y208" s="9"/>
      <c r="Z208" s="12"/>
      <c r="AA208" s="13"/>
      <c r="AB208" s="13"/>
    </row>
    <row r="209" spans="1:28" ht="12.75" customHeight="1" x14ac:dyDescent="0.2">
      <c r="A209" s="12"/>
      <c r="B209" s="12"/>
      <c r="F209" s="63"/>
      <c r="G209" s="64"/>
      <c r="H209" s="64"/>
      <c r="N209" s="13"/>
      <c r="O209" s="12"/>
      <c r="P209" s="9"/>
      <c r="Q209" s="66"/>
      <c r="R209" s="12"/>
      <c r="S209" s="66"/>
      <c r="T209" s="12"/>
      <c r="U209" s="12"/>
      <c r="V209" s="9"/>
      <c r="W209" s="9"/>
      <c r="X209" s="9"/>
      <c r="Y209" s="9"/>
      <c r="Z209" s="12"/>
      <c r="AA209" s="13"/>
      <c r="AB209" s="13"/>
    </row>
    <row r="210" spans="1:28" ht="12.75" customHeight="1" x14ac:dyDescent="0.2">
      <c r="A210" s="12"/>
      <c r="B210" s="12"/>
      <c r="F210" s="63"/>
      <c r="G210" s="64"/>
      <c r="H210" s="64"/>
      <c r="N210" s="13"/>
      <c r="O210" s="12"/>
      <c r="P210" s="9"/>
      <c r="Q210" s="66"/>
      <c r="R210" s="12"/>
      <c r="S210" s="66"/>
      <c r="T210" s="12"/>
      <c r="U210" s="12"/>
      <c r="V210" s="9"/>
      <c r="W210" s="9"/>
      <c r="X210" s="9"/>
      <c r="Y210" s="9"/>
      <c r="Z210" s="12"/>
      <c r="AA210" s="13"/>
      <c r="AB210" s="13"/>
    </row>
    <row r="211" spans="1:28" ht="12.75" customHeight="1" x14ac:dyDescent="0.2">
      <c r="A211" s="12"/>
      <c r="B211" s="12"/>
      <c r="F211" s="63"/>
      <c r="G211" s="64"/>
      <c r="H211" s="64"/>
      <c r="N211" s="13"/>
      <c r="O211" s="12"/>
      <c r="P211" s="9"/>
      <c r="Q211" s="66"/>
      <c r="R211" s="12"/>
      <c r="S211" s="66"/>
      <c r="T211" s="12"/>
      <c r="U211" s="12"/>
      <c r="V211" s="9"/>
      <c r="W211" s="9"/>
      <c r="X211" s="9"/>
      <c r="Y211" s="9"/>
      <c r="Z211" s="12"/>
      <c r="AA211" s="13"/>
      <c r="AB211" s="13"/>
    </row>
    <row r="212" spans="1:28" ht="12.75" customHeight="1" x14ac:dyDescent="0.2">
      <c r="A212" s="12"/>
      <c r="B212" s="12"/>
      <c r="F212" s="63"/>
      <c r="G212" s="64"/>
      <c r="H212" s="64"/>
      <c r="N212" s="13"/>
      <c r="O212" s="12"/>
      <c r="P212" s="9"/>
      <c r="Q212" s="66"/>
      <c r="R212" s="12"/>
      <c r="S212" s="66"/>
      <c r="T212" s="12"/>
      <c r="U212" s="12"/>
      <c r="V212" s="9"/>
      <c r="W212" s="9"/>
      <c r="X212" s="9"/>
      <c r="Y212" s="9"/>
      <c r="Z212" s="12"/>
      <c r="AA212" s="13"/>
      <c r="AB212" s="13"/>
    </row>
    <row r="213" spans="1:28" ht="12.75" customHeight="1" x14ac:dyDescent="0.2">
      <c r="A213" s="12"/>
      <c r="B213" s="12"/>
      <c r="F213" s="63"/>
      <c r="G213" s="64"/>
      <c r="H213" s="64"/>
      <c r="N213" s="13"/>
      <c r="O213" s="12"/>
      <c r="P213" s="9"/>
      <c r="Q213" s="66"/>
      <c r="R213" s="12"/>
      <c r="S213" s="66"/>
      <c r="T213" s="12"/>
      <c r="U213" s="12"/>
      <c r="V213" s="9"/>
      <c r="W213" s="9"/>
      <c r="X213" s="9"/>
      <c r="Y213" s="9"/>
      <c r="Z213" s="12"/>
      <c r="AA213" s="13"/>
      <c r="AB213" s="13"/>
    </row>
    <row r="214" spans="1:28" ht="12.75" customHeight="1" x14ac:dyDescent="0.2">
      <c r="A214" s="12"/>
      <c r="B214" s="12"/>
      <c r="F214" s="63"/>
      <c r="G214" s="64"/>
      <c r="H214" s="64"/>
      <c r="N214" s="13"/>
      <c r="O214" s="12"/>
      <c r="P214" s="9"/>
      <c r="Q214" s="66"/>
      <c r="R214" s="12"/>
      <c r="S214" s="66"/>
      <c r="T214" s="12"/>
      <c r="U214" s="12"/>
      <c r="V214" s="9"/>
      <c r="W214" s="9"/>
      <c r="X214" s="9"/>
      <c r="Y214" s="9"/>
      <c r="Z214" s="12"/>
      <c r="AA214" s="13"/>
      <c r="AB214" s="13"/>
    </row>
    <row r="215" spans="1:28" ht="12.75" customHeight="1" x14ac:dyDescent="0.2">
      <c r="A215" s="12"/>
      <c r="B215" s="12"/>
      <c r="F215" s="63"/>
      <c r="G215" s="64"/>
      <c r="H215" s="64"/>
      <c r="N215" s="13"/>
      <c r="O215" s="12"/>
      <c r="P215" s="9"/>
      <c r="Q215" s="66"/>
      <c r="R215" s="12"/>
      <c r="S215" s="66"/>
      <c r="T215" s="12"/>
      <c r="U215" s="12"/>
      <c r="V215" s="9"/>
      <c r="W215" s="9"/>
      <c r="X215" s="9"/>
      <c r="Y215" s="9"/>
      <c r="Z215" s="12"/>
      <c r="AA215" s="13"/>
      <c r="AB215" s="13"/>
    </row>
    <row r="216" spans="1:28" ht="12.75" customHeight="1" x14ac:dyDescent="0.2">
      <c r="A216" s="12"/>
      <c r="B216" s="12"/>
      <c r="F216" s="63"/>
      <c r="G216" s="64"/>
      <c r="H216" s="64"/>
      <c r="N216" s="13"/>
      <c r="O216" s="12"/>
      <c r="P216" s="9"/>
      <c r="Q216" s="66"/>
      <c r="R216" s="12"/>
      <c r="S216" s="66"/>
      <c r="T216" s="12"/>
      <c r="U216" s="12"/>
      <c r="V216" s="9"/>
      <c r="W216" s="9"/>
      <c r="X216" s="9"/>
      <c r="Y216" s="9"/>
      <c r="Z216" s="12"/>
      <c r="AA216" s="13"/>
      <c r="AB216" s="13"/>
    </row>
    <row r="217" spans="1:28" ht="12.75" customHeight="1" x14ac:dyDescent="0.2">
      <c r="A217" s="12"/>
      <c r="B217" s="12"/>
      <c r="F217" s="63"/>
      <c r="G217" s="64"/>
      <c r="H217" s="64"/>
      <c r="N217" s="13"/>
      <c r="O217" s="12"/>
      <c r="P217" s="9"/>
      <c r="Q217" s="66"/>
      <c r="R217" s="12"/>
      <c r="S217" s="66"/>
      <c r="T217" s="12"/>
      <c r="U217" s="12"/>
      <c r="V217" s="9"/>
      <c r="W217" s="9"/>
      <c r="X217" s="9"/>
      <c r="Y217" s="9"/>
      <c r="Z217" s="12"/>
      <c r="AA217" s="13"/>
      <c r="AB217" s="13"/>
    </row>
    <row r="218" spans="1:28" ht="12.75" customHeight="1" x14ac:dyDescent="0.2">
      <c r="A218" s="12"/>
      <c r="B218" s="12"/>
      <c r="F218" s="63"/>
      <c r="G218" s="64"/>
      <c r="H218" s="64"/>
      <c r="N218" s="13"/>
      <c r="O218" s="12"/>
      <c r="P218" s="9"/>
      <c r="Q218" s="66"/>
      <c r="R218" s="12"/>
      <c r="S218" s="66"/>
      <c r="T218" s="12"/>
      <c r="U218" s="12"/>
      <c r="V218" s="9"/>
      <c r="W218" s="9"/>
      <c r="X218" s="9"/>
      <c r="Y218" s="9"/>
      <c r="Z218" s="12"/>
      <c r="AA218" s="13"/>
      <c r="AB218" s="13"/>
    </row>
    <row r="219" spans="1:28" ht="12.75" customHeight="1" x14ac:dyDescent="0.2">
      <c r="A219" s="12"/>
      <c r="B219" s="12"/>
      <c r="F219" s="63"/>
      <c r="G219" s="64"/>
      <c r="H219" s="64"/>
      <c r="N219" s="13"/>
      <c r="O219" s="12"/>
      <c r="P219" s="9"/>
      <c r="Q219" s="66"/>
      <c r="R219" s="12"/>
      <c r="S219" s="66"/>
      <c r="T219" s="12"/>
      <c r="U219" s="12"/>
      <c r="V219" s="9"/>
      <c r="W219" s="9"/>
      <c r="X219" s="9"/>
      <c r="Y219" s="9"/>
      <c r="Z219" s="12"/>
      <c r="AA219" s="13"/>
      <c r="AB219" s="13"/>
    </row>
    <row r="220" spans="1:28" ht="12.75" customHeight="1" x14ac:dyDescent="0.2">
      <c r="A220" s="12"/>
      <c r="B220" s="12"/>
      <c r="F220" s="63"/>
      <c r="G220" s="64"/>
      <c r="H220" s="64"/>
      <c r="N220" s="13"/>
      <c r="O220" s="12"/>
      <c r="P220" s="9"/>
      <c r="Q220" s="66"/>
      <c r="R220" s="12"/>
      <c r="S220" s="66"/>
      <c r="T220" s="12"/>
      <c r="U220" s="12"/>
      <c r="V220" s="9"/>
      <c r="W220" s="9"/>
      <c r="X220" s="9"/>
      <c r="Y220" s="9"/>
      <c r="Z220" s="12"/>
      <c r="AA220" s="13"/>
      <c r="AB220" s="13"/>
    </row>
    <row r="221" spans="1:28" ht="12.75" customHeight="1" x14ac:dyDescent="0.2">
      <c r="A221" s="12"/>
      <c r="B221" s="12"/>
      <c r="F221" s="63"/>
      <c r="G221" s="64"/>
      <c r="H221" s="64"/>
      <c r="N221" s="13"/>
      <c r="O221" s="12"/>
      <c r="P221" s="9"/>
      <c r="Q221" s="66"/>
      <c r="R221" s="12"/>
      <c r="S221" s="66"/>
      <c r="T221" s="12"/>
      <c r="U221" s="12"/>
      <c r="V221" s="9"/>
      <c r="W221" s="9"/>
      <c r="X221" s="9"/>
      <c r="Y221" s="9"/>
      <c r="Z221" s="12"/>
      <c r="AA221" s="13"/>
      <c r="AB221" s="13"/>
    </row>
    <row r="222" spans="1:28" ht="12.75" customHeight="1" x14ac:dyDescent="0.2">
      <c r="A222" s="12"/>
      <c r="B222" s="12"/>
      <c r="F222" s="63"/>
      <c r="G222" s="64"/>
      <c r="H222" s="64"/>
      <c r="N222" s="13"/>
      <c r="O222" s="12"/>
      <c r="P222" s="9"/>
      <c r="Q222" s="66"/>
      <c r="R222" s="12"/>
      <c r="S222" s="66"/>
      <c r="T222" s="12"/>
      <c r="U222" s="12"/>
      <c r="V222" s="9"/>
      <c r="W222" s="9"/>
      <c r="X222" s="9"/>
      <c r="Y222" s="9"/>
      <c r="Z222" s="12"/>
      <c r="AA222" s="13"/>
      <c r="AB222" s="13"/>
    </row>
    <row r="223" spans="1:28" ht="12.75" customHeight="1" x14ac:dyDescent="0.2">
      <c r="A223" s="12"/>
      <c r="B223" s="12"/>
      <c r="F223" s="63"/>
      <c r="G223" s="64"/>
      <c r="H223" s="64"/>
      <c r="N223" s="13"/>
      <c r="O223" s="12"/>
      <c r="P223" s="9"/>
      <c r="Q223" s="66"/>
      <c r="R223" s="12"/>
      <c r="S223" s="66"/>
      <c r="T223" s="12"/>
      <c r="U223" s="12"/>
      <c r="V223" s="9"/>
      <c r="W223" s="9"/>
      <c r="X223" s="9"/>
      <c r="Y223" s="9"/>
      <c r="Z223" s="12"/>
      <c r="AA223" s="13"/>
      <c r="AB223" s="13"/>
    </row>
    <row r="224" spans="1:28" ht="12.75" customHeight="1" x14ac:dyDescent="0.2">
      <c r="A224" s="12"/>
      <c r="B224" s="12"/>
      <c r="F224" s="63"/>
      <c r="G224" s="64"/>
      <c r="H224" s="64"/>
      <c r="N224" s="13"/>
      <c r="O224" s="12"/>
      <c r="P224" s="9"/>
      <c r="Q224" s="66"/>
      <c r="R224" s="12"/>
      <c r="S224" s="66"/>
      <c r="T224" s="12"/>
      <c r="U224" s="12"/>
      <c r="V224" s="9"/>
      <c r="W224" s="9"/>
      <c r="X224" s="9"/>
      <c r="Y224" s="9"/>
      <c r="Z224" s="12"/>
      <c r="AA224" s="13"/>
      <c r="AB224" s="13"/>
    </row>
    <row r="225" spans="1:28" ht="12.75" customHeight="1" x14ac:dyDescent="0.2">
      <c r="A225" s="12"/>
      <c r="B225" s="12"/>
      <c r="F225" s="63"/>
      <c r="G225" s="64"/>
      <c r="H225" s="64"/>
      <c r="N225" s="13"/>
      <c r="O225" s="12"/>
      <c r="P225" s="9"/>
      <c r="Q225" s="66"/>
      <c r="R225" s="12"/>
      <c r="S225" s="66"/>
      <c r="T225" s="12"/>
      <c r="U225" s="12"/>
      <c r="V225" s="9"/>
      <c r="W225" s="9"/>
      <c r="X225" s="9"/>
      <c r="Y225" s="9"/>
      <c r="Z225" s="12"/>
      <c r="AA225" s="13"/>
      <c r="AB225" s="13"/>
    </row>
    <row r="226" spans="1:28" ht="12.75" customHeight="1" x14ac:dyDescent="0.2">
      <c r="A226" s="12"/>
      <c r="B226" s="12"/>
      <c r="F226" s="63"/>
      <c r="G226" s="64"/>
      <c r="H226" s="64"/>
      <c r="N226" s="13"/>
      <c r="O226" s="12"/>
      <c r="P226" s="9"/>
      <c r="Q226" s="66"/>
      <c r="R226" s="12"/>
      <c r="S226" s="66"/>
      <c r="T226" s="12"/>
      <c r="U226" s="12"/>
      <c r="V226" s="9"/>
      <c r="W226" s="9"/>
      <c r="X226" s="9"/>
      <c r="Y226" s="9"/>
      <c r="Z226" s="12"/>
      <c r="AA226" s="13"/>
      <c r="AB226" s="13"/>
    </row>
    <row r="227" spans="1:28" ht="12.75" customHeight="1" x14ac:dyDescent="0.2">
      <c r="A227" s="12"/>
      <c r="B227" s="12"/>
      <c r="F227" s="63"/>
      <c r="G227" s="64"/>
      <c r="H227" s="64"/>
      <c r="N227" s="13"/>
      <c r="O227" s="12"/>
      <c r="P227" s="9"/>
      <c r="Q227" s="66"/>
      <c r="R227" s="12"/>
      <c r="S227" s="66"/>
      <c r="T227" s="12"/>
      <c r="U227" s="12"/>
      <c r="V227" s="9"/>
      <c r="W227" s="9"/>
      <c r="X227" s="9"/>
      <c r="Y227" s="9"/>
      <c r="Z227" s="12"/>
      <c r="AA227" s="13"/>
      <c r="AB227" s="13"/>
    </row>
    <row r="228" spans="1:28" ht="12.75" customHeight="1" x14ac:dyDescent="0.2">
      <c r="A228" s="12"/>
      <c r="B228" s="12"/>
      <c r="F228" s="63"/>
      <c r="G228" s="64"/>
      <c r="H228" s="64"/>
      <c r="N228" s="13"/>
      <c r="O228" s="12"/>
      <c r="P228" s="9"/>
      <c r="Q228" s="66"/>
      <c r="R228" s="12"/>
      <c r="S228" s="66"/>
      <c r="T228" s="12"/>
      <c r="U228" s="12"/>
      <c r="V228" s="9"/>
      <c r="W228" s="9"/>
      <c r="X228" s="9"/>
      <c r="Y228" s="9"/>
      <c r="Z228" s="12"/>
      <c r="AA228" s="13"/>
      <c r="AB228" s="13"/>
    </row>
    <row r="229" spans="1:28" ht="12.75" customHeight="1" x14ac:dyDescent="0.2">
      <c r="A229" s="12"/>
      <c r="B229" s="12"/>
      <c r="F229" s="63"/>
      <c r="G229" s="64"/>
      <c r="H229" s="64"/>
      <c r="N229" s="13"/>
      <c r="O229" s="12"/>
      <c r="P229" s="9"/>
      <c r="Q229" s="66"/>
      <c r="R229" s="12"/>
      <c r="S229" s="66"/>
      <c r="T229" s="12"/>
      <c r="U229" s="12"/>
      <c r="V229" s="9"/>
      <c r="W229" s="9"/>
      <c r="X229" s="9"/>
      <c r="Y229" s="9"/>
      <c r="Z229" s="12"/>
      <c r="AA229" s="13"/>
      <c r="AB229" s="13"/>
    </row>
    <row r="230" spans="1:28" ht="12.75" customHeight="1" x14ac:dyDescent="0.2">
      <c r="A230" s="12"/>
      <c r="B230" s="12"/>
      <c r="F230" s="63"/>
      <c r="G230" s="64"/>
      <c r="H230" s="64"/>
      <c r="N230" s="13"/>
      <c r="O230" s="12"/>
      <c r="P230" s="9"/>
      <c r="Q230" s="66"/>
      <c r="R230" s="12"/>
      <c r="S230" s="66"/>
      <c r="T230" s="12"/>
      <c r="U230" s="12"/>
      <c r="V230" s="9"/>
      <c r="W230" s="9"/>
      <c r="X230" s="9"/>
      <c r="Y230" s="9"/>
      <c r="Z230" s="12"/>
      <c r="AA230" s="13"/>
      <c r="AB230" s="13"/>
    </row>
    <row r="231" spans="1:28" ht="12.75" customHeight="1" x14ac:dyDescent="0.2">
      <c r="A231" s="12"/>
      <c r="B231" s="12"/>
      <c r="F231" s="63"/>
      <c r="G231" s="64"/>
      <c r="H231" s="64"/>
      <c r="N231" s="13"/>
      <c r="O231" s="12"/>
      <c r="P231" s="9"/>
      <c r="Q231" s="66"/>
      <c r="R231" s="12"/>
      <c r="S231" s="66"/>
      <c r="T231" s="12"/>
      <c r="U231" s="12"/>
      <c r="V231" s="9"/>
      <c r="W231" s="9"/>
      <c r="X231" s="9"/>
      <c r="Y231" s="9"/>
      <c r="Z231" s="12"/>
      <c r="AA231" s="13"/>
      <c r="AB231" s="13"/>
    </row>
    <row r="232" spans="1:28" ht="12.75" customHeight="1" x14ac:dyDescent="0.2">
      <c r="A232" s="12"/>
      <c r="B232" s="12"/>
      <c r="F232" s="63"/>
      <c r="G232" s="64"/>
      <c r="H232" s="64"/>
      <c r="N232" s="13"/>
      <c r="O232" s="12"/>
      <c r="P232" s="9"/>
      <c r="Q232" s="66"/>
      <c r="R232" s="12"/>
      <c r="S232" s="66"/>
      <c r="T232" s="12"/>
      <c r="U232" s="12"/>
      <c r="V232" s="9"/>
      <c r="W232" s="9"/>
      <c r="X232" s="9"/>
      <c r="Y232" s="9"/>
      <c r="Z232" s="12"/>
      <c r="AA232" s="13"/>
      <c r="AB232" s="13"/>
    </row>
    <row r="233" spans="1:28" ht="12.75" customHeight="1" x14ac:dyDescent="0.2">
      <c r="A233" s="12"/>
      <c r="B233" s="12"/>
      <c r="F233" s="63"/>
      <c r="G233" s="64"/>
      <c r="H233" s="64"/>
      <c r="N233" s="13"/>
      <c r="O233" s="12"/>
      <c r="P233" s="9"/>
      <c r="Q233" s="66"/>
      <c r="R233" s="12"/>
      <c r="S233" s="66"/>
      <c r="T233" s="12"/>
      <c r="U233" s="12"/>
      <c r="V233" s="9"/>
      <c r="W233" s="9"/>
      <c r="X233" s="9"/>
      <c r="Y233" s="9"/>
      <c r="Z233" s="12"/>
      <c r="AA233" s="13"/>
      <c r="AB233" s="13"/>
    </row>
    <row r="234" spans="1:28" ht="12.75" customHeight="1" x14ac:dyDescent="0.2">
      <c r="A234" s="12"/>
      <c r="B234" s="12"/>
      <c r="F234" s="63"/>
      <c r="G234" s="64"/>
      <c r="H234" s="64"/>
      <c r="N234" s="13"/>
      <c r="O234" s="12"/>
      <c r="P234" s="9"/>
      <c r="Q234" s="66"/>
      <c r="R234" s="12"/>
      <c r="S234" s="66"/>
      <c r="T234" s="12"/>
      <c r="U234" s="12"/>
      <c r="V234" s="9"/>
      <c r="W234" s="9"/>
      <c r="X234" s="9"/>
      <c r="Y234" s="9"/>
      <c r="Z234" s="12"/>
      <c r="AA234" s="13"/>
      <c r="AB234" s="13"/>
    </row>
    <row r="235" spans="1:28" ht="12.75" customHeight="1" x14ac:dyDescent="0.2">
      <c r="A235" s="12"/>
      <c r="B235" s="12"/>
      <c r="F235" s="63"/>
      <c r="G235" s="64"/>
      <c r="H235" s="64"/>
      <c r="N235" s="13"/>
      <c r="O235" s="12"/>
      <c r="P235" s="9"/>
      <c r="Q235" s="66"/>
      <c r="R235" s="12"/>
      <c r="S235" s="66"/>
      <c r="T235" s="12"/>
      <c r="U235" s="12"/>
      <c r="V235" s="9"/>
      <c r="W235" s="9"/>
      <c r="X235" s="9"/>
      <c r="Y235" s="9"/>
      <c r="Z235" s="12"/>
      <c r="AA235" s="13"/>
      <c r="AB235" s="13"/>
    </row>
    <row r="236" spans="1:28" ht="12.75" customHeight="1" x14ac:dyDescent="0.2">
      <c r="A236" s="12"/>
      <c r="B236" s="12"/>
      <c r="F236" s="63"/>
      <c r="G236" s="64"/>
      <c r="H236" s="64"/>
      <c r="N236" s="13"/>
      <c r="O236" s="12"/>
      <c r="P236" s="9"/>
      <c r="Q236" s="66"/>
      <c r="R236" s="12"/>
      <c r="S236" s="66"/>
      <c r="T236" s="12"/>
      <c r="U236" s="12"/>
      <c r="V236" s="9"/>
      <c r="W236" s="9"/>
      <c r="X236" s="9"/>
      <c r="Y236" s="9"/>
      <c r="Z236" s="12"/>
      <c r="AA236" s="13"/>
      <c r="AB236" s="13"/>
    </row>
    <row r="237" spans="1:28" ht="12.75" customHeight="1" x14ac:dyDescent="0.2">
      <c r="A237" s="12"/>
      <c r="B237" s="12"/>
      <c r="F237" s="63"/>
      <c r="G237" s="64"/>
      <c r="H237" s="64"/>
      <c r="N237" s="13"/>
      <c r="O237" s="12"/>
      <c r="P237" s="9"/>
      <c r="Q237" s="66"/>
      <c r="R237" s="12"/>
      <c r="S237" s="66"/>
      <c r="T237" s="12"/>
      <c r="U237" s="12"/>
      <c r="V237" s="9"/>
      <c r="W237" s="9"/>
      <c r="X237" s="9"/>
      <c r="Y237" s="9"/>
      <c r="Z237" s="12"/>
      <c r="AA237" s="13"/>
      <c r="AB237" s="13"/>
    </row>
    <row r="238" spans="1:28" ht="12.75" customHeight="1" x14ac:dyDescent="0.2">
      <c r="A238" s="12"/>
      <c r="B238" s="12"/>
      <c r="F238" s="63"/>
      <c r="G238" s="64"/>
      <c r="H238" s="64"/>
      <c r="N238" s="13"/>
      <c r="O238" s="12"/>
      <c r="P238" s="9"/>
      <c r="Q238" s="66"/>
      <c r="R238" s="12"/>
      <c r="S238" s="66"/>
      <c r="T238" s="12"/>
      <c r="U238" s="12"/>
      <c r="V238" s="9"/>
      <c r="W238" s="9"/>
      <c r="X238" s="9"/>
      <c r="Y238" s="9"/>
      <c r="Z238" s="12"/>
      <c r="AA238" s="13"/>
      <c r="AB238" s="13"/>
    </row>
    <row r="239" spans="1:28" ht="12.75" customHeight="1" x14ac:dyDescent="0.2">
      <c r="A239" s="12"/>
      <c r="B239" s="12"/>
      <c r="F239" s="63"/>
      <c r="G239" s="64"/>
      <c r="H239" s="64"/>
      <c r="N239" s="13"/>
      <c r="O239" s="12"/>
      <c r="P239" s="9"/>
      <c r="Q239" s="66"/>
      <c r="R239" s="12"/>
      <c r="S239" s="66"/>
      <c r="T239" s="12"/>
      <c r="U239" s="12"/>
      <c r="V239" s="9"/>
      <c r="W239" s="9"/>
      <c r="X239" s="9"/>
      <c r="Y239" s="9"/>
      <c r="Z239" s="12"/>
      <c r="AA239" s="13"/>
      <c r="AB239" s="13"/>
    </row>
    <row r="240" spans="1:28" ht="12.75" customHeight="1" x14ac:dyDescent="0.2">
      <c r="A240" s="12"/>
      <c r="B240" s="12"/>
      <c r="F240" s="63"/>
      <c r="G240" s="64"/>
      <c r="H240" s="64"/>
      <c r="N240" s="13"/>
      <c r="O240" s="12"/>
      <c r="P240" s="9"/>
      <c r="Q240" s="66"/>
      <c r="R240" s="12"/>
      <c r="S240" s="66"/>
      <c r="T240" s="12"/>
      <c r="U240" s="12"/>
      <c r="V240" s="9"/>
      <c r="W240" s="9"/>
      <c r="X240" s="9"/>
      <c r="Y240" s="9"/>
      <c r="Z240" s="12"/>
      <c r="AA240" s="13"/>
      <c r="AB240" s="13"/>
    </row>
    <row r="241" spans="1:28" ht="12.75" customHeight="1" x14ac:dyDescent="0.2">
      <c r="A241" s="12"/>
      <c r="B241" s="12"/>
      <c r="F241" s="63"/>
      <c r="G241" s="64"/>
      <c r="H241" s="64"/>
      <c r="N241" s="13"/>
      <c r="O241" s="12"/>
      <c r="P241" s="9"/>
      <c r="Q241" s="66"/>
      <c r="R241" s="12"/>
      <c r="S241" s="66"/>
      <c r="T241" s="12"/>
      <c r="U241" s="12"/>
      <c r="V241" s="9"/>
      <c r="W241" s="9"/>
      <c r="X241" s="9"/>
      <c r="Y241" s="9"/>
      <c r="Z241" s="12"/>
      <c r="AA241" s="13"/>
      <c r="AB241" s="13"/>
    </row>
    <row r="242" spans="1:28" ht="12.75" customHeight="1" x14ac:dyDescent="0.2">
      <c r="A242" s="12"/>
      <c r="B242" s="12"/>
      <c r="F242" s="63"/>
      <c r="G242" s="64"/>
      <c r="H242" s="64"/>
      <c r="N242" s="13"/>
      <c r="O242" s="12"/>
      <c r="P242" s="9"/>
      <c r="Q242" s="66"/>
      <c r="R242" s="12"/>
      <c r="S242" s="66"/>
      <c r="T242" s="12"/>
      <c r="U242" s="12"/>
      <c r="V242" s="9"/>
      <c r="W242" s="9"/>
      <c r="X242" s="9"/>
      <c r="Y242" s="9"/>
      <c r="Z242" s="12"/>
      <c r="AA242" s="13"/>
      <c r="AB242" s="13"/>
    </row>
    <row r="243" spans="1:28" ht="12.75" customHeight="1" x14ac:dyDescent="0.2">
      <c r="A243" s="12"/>
      <c r="B243" s="12"/>
      <c r="F243" s="63"/>
      <c r="G243" s="64"/>
      <c r="H243" s="64"/>
      <c r="N243" s="13"/>
      <c r="O243" s="12"/>
      <c r="P243" s="9"/>
      <c r="Q243" s="66"/>
      <c r="R243" s="12"/>
      <c r="S243" s="66"/>
      <c r="T243" s="12"/>
      <c r="U243" s="12"/>
      <c r="V243" s="9"/>
      <c r="W243" s="9"/>
      <c r="X243" s="9"/>
      <c r="Y243" s="9"/>
      <c r="Z243" s="12"/>
      <c r="AA243" s="13"/>
      <c r="AB243" s="13"/>
    </row>
    <row r="244" spans="1:28" ht="12.75" customHeight="1" x14ac:dyDescent="0.2">
      <c r="A244" s="12"/>
      <c r="B244" s="12"/>
      <c r="F244" s="63"/>
      <c r="G244" s="64"/>
      <c r="H244" s="64"/>
      <c r="N244" s="13"/>
      <c r="O244" s="12"/>
      <c r="P244" s="9"/>
      <c r="Q244" s="66"/>
      <c r="R244" s="12"/>
      <c r="S244" s="66"/>
      <c r="T244" s="12"/>
      <c r="U244" s="12"/>
      <c r="V244" s="9"/>
      <c r="W244" s="9"/>
      <c r="X244" s="9"/>
      <c r="Y244" s="9"/>
      <c r="Z244" s="12"/>
      <c r="AA244" s="13"/>
      <c r="AB244" s="13"/>
    </row>
    <row r="245" spans="1:28" ht="12.75" customHeight="1" x14ac:dyDescent="0.2">
      <c r="A245" s="12"/>
      <c r="B245" s="12"/>
      <c r="F245" s="63"/>
      <c r="G245" s="64"/>
      <c r="H245" s="64"/>
      <c r="N245" s="13"/>
      <c r="O245" s="12"/>
      <c r="P245" s="9"/>
      <c r="Q245" s="66"/>
      <c r="R245" s="12"/>
      <c r="S245" s="66"/>
      <c r="T245" s="12"/>
      <c r="U245" s="12"/>
      <c r="V245" s="9"/>
      <c r="W245" s="9"/>
      <c r="X245" s="9"/>
      <c r="Y245" s="9"/>
      <c r="Z245" s="12"/>
      <c r="AA245" s="13"/>
      <c r="AB245" s="13"/>
    </row>
    <row r="246" spans="1:28" ht="12.75" customHeight="1" x14ac:dyDescent="0.2">
      <c r="A246" s="12"/>
      <c r="B246" s="12"/>
      <c r="F246" s="63"/>
      <c r="G246" s="64"/>
      <c r="H246" s="64"/>
      <c r="N246" s="13"/>
      <c r="O246" s="12"/>
      <c r="P246" s="9"/>
      <c r="Q246" s="66"/>
      <c r="R246" s="12"/>
      <c r="S246" s="66"/>
      <c r="T246" s="12"/>
      <c r="U246" s="12"/>
      <c r="V246" s="9"/>
      <c r="W246" s="9"/>
      <c r="X246" s="9"/>
      <c r="Y246" s="9"/>
      <c r="Z246" s="12"/>
      <c r="AA246" s="13"/>
      <c r="AB246" s="13"/>
    </row>
    <row r="247" spans="1:28" ht="12.75" customHeight="1" x14ac:dyDescent="0.2">
      <c r="A247" s="12"/>
      <c r="B247" s="12"/>
      <c r="F247" s="63"/>
      <c r="G247" s="64"/>
      <c r="H247" s="64"/>
      <c r="N247" s="13"/>
      <c r="O247" s="12"/>
      <c r="P247" s="9"/>
      <c r="Q247" s="66"/>
      <c r="R247" s="12"/>
      <c r="S247" s="66"/>
      <c r="T247" s="12"/>
      <c r="U247" s="12"/>
      <c r="V247" s="9"/>
      <c r="W247" s="9"/>
      <c r="X247" s="9"/>
      <c r="Y247" s="9"/>
      <c r="Z247" s="12"/>
      <c r="AA247" s="13"/>
      <c r="AB247" s="13"/>
    </row>
    <row r="248" spans="1:28" ht="12.75" customHeight="1" x14ac:dyDescent="0.2">
      <c r="A248" s="12"/>
      <c r="B248" s="12"/>
      <c r="F248" s="63"/>
      <c r="G248" s="64"/>
      <c r="H248" s="64"/>
      <c r="N248" s="13"/>
      <c r="O248" s="12"/>
      <c r="P248" s="9"/>
      <c r="Q248" s="66"/>
      <c r="R248" s="12"/>
      <c r="S248" s="66"/>
      <c r="T248" s="12"/>
      <c r="U248" s="12"/>
      <c r="V248" s="9"/>
      <c r="W248" s="9"/>
      <c r="X248" s="9"/>
      <c r="Y248" s="9"/>
      <c r="Z248" s="12"/>
      <c r="AA248" s="13"/>
      <c r="AB248" s="13"/>
    </row>
    <row r="249" spans="1:28" ht="12.75" customHeight="1" x14ac:dyDescent="0.2">
      <c r="A249" s="12"/>
      <c r="B249" s="12"/>
      <c r="F249" s="63"/>
      <c r="G249" s="64"/>
      <c r="H249" s="64"/>
      <c r="N249" s="13"/>
      <c r="O249" s="12"/>
      <c r="P249" s="9"/>
      <c r="Q249" s="66"/>
      <c r="R249" s="12"/>
      <c r="S249" s="66"/>
      <c r="T249" s="12"/>
      <c r="U249" s="12"/>
      <c r="V249" s="9"/>
      <c r="W249" s="9"/>
      <c r="X249" s="9"/>
      <c r="Y249" s="9"/>
      <c r="Z249" s="12"/>
      <c r="AA249" s="13"/>
      <c r="AB249" s="13"/>
    </row>
    <row r="250" spans="1:28" ht="12.75" customHeight="1" x14ac:dyDescent="0.2">
      <c r="A250" s="12"/>
      <c r="B250" s="12"/>
      <c r="F250" s="63"/>
      <c r="G250" s="64"/>
      <c r="H250" s="64"/>
      <c r="N250" s="13"/>
      <c r="O250" s="12"/>
      <c r="P250" s="9"/>
      <c r="Q250" s="66"/>
      <c r="R250" s="12"/>
      <c r="S250" s="66"/>
      <c r="T250" s="12"/>
      <c r="U250" s="12"/>
      <c r="V250" s="9"/>
      <c r="W250" s="9"/>
      <c r="X250" s="9"/>
      <c r="Y250" s="9"/>
      <c r="Z250" s="12"/>
      <c r="AA250" s="13"/>
      <c r="AB250" s="13"/>
    </row>
    <row r="251" spans="1:28" ht="12.75" customHeight="1" x14ac:dyDescent="0.2">
      <c r="A251" s="12"/>
      <c r="B251" s="12"/>
      <c r="F251" s="63"/>
      <c r="G251" s="64"/>
      <c r="H251" s="64"/>
      <c r="N251" s="13"/>
      <c r="O251" s="12"/>
      <c r="P251" s="9"/>
      <c r="Q251" s="66"/>
      <c r="R251" s="12"/>
      <c r="S251" s="66"/>
      <c r="T251" s="12"/>
      <c r="U251" s="12"/>
      <c r="V251" s="9"/>
      <c r="W251" s="9"/>
      <c r="X251" s="9"/>
      <c r="Y251" s="9"/>
      <c r="Z251" s="12"/>
      <c r="AA251" s="13"/>
      <c r="AB251" s="13"/>
    </row>
    <row r="252" spans="1:28" ht="12.75" customHeight="1" x14ac:dyDescent="0.2">
      <c r="A252" s="12"/>
      <c r="B252" s="12"/>
      <c r="F252" s="63"/>
      <c r="G252" s="64"/>
      <c r="H252" s="64"/>
      <c r="N252" s="13"/>
      <c r="O252" s="12"/>
      <c r="P252" s="9"/>
      <c r="Q252" s="66"/>
      <c r="R252" s="12"/>
      <c r="S252" s="66"/>
      <c r="T252" s="12"/>
      <c r="U252" s="12"/>
      <c r="V252" s="9"/>
      <c r="W252" s="9"/>
      <c r="X252" s="9"/>
      <c r="Y252" s="9"/>
      <c r="Z252" s="12"/>
      <c r="AA252" s="13"/>
      <c r="AB252" s="13"/>
    </row>
    <row r="253" spans="1:28" ht="12.75" customHeight="1" x14ac:dyDescent="0.2">
      <c r="A253" s="12"/>
      <c r="B253" s="12"/>
      <c r="F253" s="63"/>
      <c r="G253" s="64"/>
      <c r="H253" s="64"/>
      <c r="N253" s="13"/>
      <c r="O253" s="12"/>
      <c r="P253" s="9"/>
      <c r="Q253" s="66"/>
      <c r="R253" s="12"/>
      <c r="S253" s="66"/>
      <c r="T253" s="12"/>
      <c r="U253" s="12"/>
      <c r="V253" s="9"/>
      <c r="W253" s="9"/>
      <c r="X253" s="9"/>
      <c r="Y253" s="9"/>
      <c r="Z253" s="12"/>
      <c r="AA253" s="13"/>
      <c r="AB253" s="13"/>
    </row>
    <row r="254" spans="1:28" ht="12.75" customHeight="1" x14ac:dyDescent="0.2">
      <c r="A254" s="12"/>
      <c r="B254" s="12"/>
      <c r="F254" s="63"/>
      <c r="G254" s="64"/>
      <c r="H254" s="64"/>
      <c r="N254" s="13"/>
      <c r="O254" s="12"/>
      <c r="P254" s="9"/>
      <c r="Q254" s="66"/>
      <c r="R254" s="12"/>
      <c r="S254" s="66"/>
      <c r="T254" s="12"/>
      <c r="U254" s="12"/>
      <c r="V254" s="9"/>
      <c r="W254" s="9"/>
      <c r="X254" s="9"/>
      <c r="Y254" s="9"/>
      <c r="Z254" s="12"/>
      <c r="AA254" s="13"/>
      <c r="AB254" s="13"/>
    </row>
    <row r="255" spans="1:28" ht="12.75" customHeight="1" x14ac:dyDescent="0.2">
      <c r="A255" s="12"/>
      <c r="B255" s="12"/>
      <c r="F255" s="63"/>
      <c r="G255" s="64"/>
      <c r="H255" s="64"/>
      <c r="N255" s="13"/>
      <c r="O255" s="12"/>
      <c r="P255" s="9"/>
      <c r="Q255" s="66"/>
      <c r="R255" s="12"/>
      <c r="S255" s="66"/>
      <c r="T255" s="12"/>
      <c r="U255" s="12"/>
      <c r="V255" s="9"/>
      <c r="W255" s="9"/>
      <c r="X255" s="9"/>
      <c r="Y255" s="9"/>
      <c r="Z255" s="12"/>
      <c r="AA255" s="13"/>
      <c r="AB255" s="13"/>
    </row>
    <row r="256" spans="1:28" ht="12.75" customHeight="1" x14ac:dyDescent="0.2">
      <c r="A256" s="12"/>
      <c r="B256" s="12"/>
      <c r="F256" s="63"/>
      <c r="G256" s="64"/>
      <c r="H256" s="64"/>
      <c r="N256" s="13"/>
      <c r="O256" s="12"/>
      <c r="P256" s="9"/>
      <c r="Q256" s="66"/>
      <c r="R256" s="12"/>
      <c r="S256" s="66"/>
      <c r="T256" s="12"/>
      <c r="U256" s="12"/>
      <c r="V256" s="9"/>
      <c r="W256" s="9"/>
      <c r="X256" s="9"/>
      <c r="Y256" s="9"/>
      <c r="Z256" s="12"/>
      <c r="AA256" s="13"/>
      <c r="AB256" s="13"/>
    </row>
    <row r="257" spans="1:28" ht="12.75" customHeight="1" x14ac:dyDescent="0.2">
      <c r="A257" s="12"/>
      <c r="B257" s="12"/>
      <c r="F257" s="63"/>
      <c r="G257" s="64"/>
      <c r="H257" s="64"/>
      <c r="N257" s="13"/>
      <c r="O257" s="12"/>
      <c r="P257" s="9"/>
      <c r="Q257" s="66"/>
      <c r="R257" s="12"/>
      <c r="S257" s="66"/>
      <c r="T257" s="12"/>
      <c r="U257" s="12"/>
      <c r="V257" s="9"/>
      <c r="W257" s="9"/>
      <c r="X257" s="9"/>
      <c r="Y257" s="9"/>
      <c r="Z257" s="12"/>
      <c r="AA257" s="13"/>
      <c r="AB257" s="13"/>
    </row>
    <row r="258" spans="1:28" ht="12.75" customHeight="1" x14ac:dyDescent="0.2">
      <c r="A258" s="12"/>
      <c r="B258" s="12"/>
      <c r="F258" s="63"/>
      <c r="G258" s="64"/>
      <c r="H258" s="64"/>
      <c r="N258" s="13"/>
      <c r="O258" s="12"/>
      <c r="P258" s="9"/>
      <c r="Q258" s="66"/>
      <c r="R258" s="12"/>
      <c r="S258" s="66"/>
      <c r="T258" s="12"/>
      <c r="U258" s="12"/>
      <c r="V258" s="9"/>
      <c r="W258" s="9"/>
      <c r="X258" s="9"/>
      <c r="Y258" s="9"/>
      <c r="Z258" s="12"/>
      <c r="AA258" s="13"/>
      <c r="AB258" s="13"/>
    </row>
    <row r="259" spans="1:28" ht="12.75" customHeight="1" x14ac:dyDescent="0.2">
      <c r="A259" s="12"/>
      <c r="B259" s="12"/>
      <c r="F259" s="63"/>
      <c r="G259" s="64"/>
      <c r="H259" s="64"/>
      <c r="N259" s="13"/>
      <c r="O259" s="12"/>
      <c r="P259" s="9"/>
      <c r="Q259" s="66"/>
      <c r="R259" s="12"/>
      <c r="S259" s="66"/>
      <c r="T259" s="12"/>
      <c r="U259" s="12"/>
      <c r="V259" s="9"/>
      <c r="W259" s="9"/>
      <c r="X259" s="9"/>
      <c r="Y259" s="9"/>
      <c r="Z259" s="12"/>
      <c r="AA259" s="13"/>
      <c r="AB259" s="13"/>
    </row>
    <row r="260" spans="1:28" ht="12.75" customHeight="1" x14ac:dyDescent="0.2">
      <c r="A260" s="12"/>
      <c r="B260" s="12"/>
      <c r="F260" s="63"/>
      <c r="G260" s="64"/>
      <c r="H260" s="64"/>
      <c r="N260" s="13"/>
      <c r="O260" s="12"/>
      <c r="P260" s="9"/>
      <c r="Q260" s="66"/>
      <c r="R260" s="12"/>
      <c r="S260" s="66"/>
      <c r="T260" s="12"/>
      <c r="U260" s="12"/>
      <c r="V260" s="9"/>
      <c r="W260" s="9"/>
      <c r="X260" s="9"/>
      <c r="Y260" s="9"/>
      <c r="Z260" s="12"/>
      <c r="AA260" s="13"/>
      <c r="AB260" s="13"/>
    </row>
    <row r="261" spans="1:28" ht="12.75" customHeight="1" x14ac:dyDescent="0.2">
      <c r="A261" s="12"/>
      <c r="B261" s="12"/>
      <c r="F261" s="63"/>
      <c r="G261" s="64"/>
      <c r="H261" s="64"/>
      <c r="N261" s="13"/>
      <c r="O261" s="12"/>
      <c r="P261" s="9"/>
      <c r="Q261" s="66"/>
      <c r="R261" s="12"/>
      <c r="S261" s="66"/>
      <c r="T261" s="12"/>
      <c r="U261" s="12"/>
      <c r="V261" s="9"/>
      <c r="W261" s="9"/>
      <c r="X261" s="9"/>
      <c r="Y261" s="9"/>
      <c r="Z261" s="12"/>
      <c r="AA261" s="13"/>
      <c r="AB261" s="13"/>
    </row>
    <row r="262" spans="1:28" ht="12.75" customHeight="1" x14ac:dyDescent="0.2">
      <c r="A262" s="12"/>
      <c r="B262" s="12"/>
      <c r="F262" s="63"/>
      <c r="G262" s="64"/>
      <c r="H262" s="64"/>
      <c r="N262" s="13"/>
      <c r="O262" s="12"/>
      <c r="P262" s="9"/>
      <c r="Q262" s="66"/>
      <c r="R262" s="12"/>
      <c r="S262" s="66"/>
      <c r="T262" s="12"/>
      <c r="U262" s="12"/>
      <c r="V262" s="9"/>
      <c r="W262" s="9"/>
      <c r="X262" s="9"/>
      <c r="Y262" s="9"/>
      <c r="Z262" s="12"/>
      <c r="AA262" s="13"/>
      <c r="AB262" s="13"/>
    </row>
    <row r="263" spans="1:28" ht="12.75" customHeight="1" x14ac:dyDescent="0.2">
      <c r="A263" s="12"/>
      <c r="B263" s="12"/>
      <c r="F263" s="63"/>
      <c r="G263" s="64"/>
      <c r="H263" s="64"/>
      <c r="N263" s="13"/>
      <c r="O263" s="12"/>
      <c r="P263" s="9"/>
      <c r="Q263" s="66"/>
      <c r="R263" s="12"/>
      <c r="S263" s="66"/>
      <c r="T263" s="12"/>
      <c r="U263" s="12"/>
      <c r="V263" s="9"/>
      <c r="W263" s="9"/>
      <c r="X263" s="9"/>
      <c r="Y263" s="9"/>
      <c r="Z263" s="12"/>
      <c r="AA263" s="13"/>
      <c r="AB263" s="13"/>
    </row>
    <row r="264" spans="1:28" ht="12.75" customHeight="1" x14ac:dyDescent="0.2">
      <c r="A264" s="12"/>
      <c r="B264" s="12"/>
      <c r="F264" s="63"/>
      <c r="G264" s="64"/>
      <c r="H264" s="64"/>
      <c r="N264" s="13"/>
      <c r="O264" s="12"/>
      <c r="P264" s="9"/>
      <c r="Q264" s="66"/>
      <c r="R264" s="12"/>
      <c r="S264" s="66"/>
      <c r="T264" s="12"/>
      <c r="U264" s="12"/>
      <c r="V264" s="9"/>
      <c r="W264" s="9"/>
      <c r="X264" s="9"/>
      <c r="Y264" s="9"/>
      <c r="Z264" s="12"/>
      <c r="AA264" s="13"/>
      <c r="AB264" s="13"/>
    </row>
    <row r="265" spans="1:28" ht="12.75" customHeight="1" x14ac:dyDescent="0.2">
      <c r="A265" s="12"/>
      <c r="B265" s="12"/>
      <c r="F265" s="63"/>
      <c r="G265" s="64"/>
      <c r="H265" s="64"/>
      <c r="N265" s="13"/>
      <c r="O265" s="12"/>
      <c r="P265" s="9"/>
      <c r="Q265" s="66"/>
      <c r="R265" s="12"/>
      <c r="S265" s="66"/>
      <c r="T265" s="12"/>
      <c r="U265" s="12"/>
      <c r="V265" s="9"/>
      <c r="W265" s="9"/>
      <c r="X265" s="9"/>
      <c r="Y265" s="9"/>
      <c r="Z265" s="12"/>
      <c r="AA265" s="13"/>
      <c r="AB265" s="13"/>
    </row>
    <row r="266" spans="1:28" ht="12.75" customHeight="1" x14ac:dyDescent="0.2">
      <c r="A266" s="12"/>
      <c r="B266" s="12"/>
      <c r="F266" s="63"/>
      <c r="G266" s="64"/>
      <c r="H266" s="64"/>
      <c r="N266" s="13"/>
      <c r="O266" s="12"/>
      <c r="P266" s="9"/>
      <c r="Q266" s="66"/>
      <c r="R266" s="12"/>
      <c r="S266" s="66"/>
      <c r="T266" s="12"/>
      <c r="U266" s="12"/>
      <c r="V266" s="9"/>
      <c r="W266" s="9"/>
      <c r="X266" s="9"/>
      <c r="Y266" s="9"/>
      <c r="Z266" s="12"/>
      <c r="AA266" s="13"/>
      <c r="AB266" s="13"/>
    </row>
    <row r="267" spans="1:28" ht="12.75" customHeight="1" x14ac:dyDescent="0.2">
      <c r="A267" s="12"/>
      <c r="B267" s="12"/>
      <c r="F267" s="63"/>
      <c r="G267" s="64"/>
      <c r="H267" s="64"/>
      <c r="N267" s="13"/>
      <c r="O267" s="12"/>
      <c r="P267" s="9"/>
      <c r="Q267" s="66"/>
      <c r="R267" s="12"/>
      <c r="S267" s="66"/>
      <c r="T267" s="12"/>
      <c r="U267" s="12"/>
      <c r="V267" s="9"/>
      <c r="W267" s="9"/>
      <c r="X267" s="9"/>
      <c r="Y267" s="9"/>
      <c r="Z267" s="12"/>
      <c r="AA267" s="13"/>
      <c r="AB267" s="13"/>
    </row>
    <row r="268" spans="1:28" ht="12.75" customHeight="1" x14ac:dyDescent="0.2">
      <c r="A268" s="12"/>
      <c r="B268" s="12"/>
      <c r="F268" s="63"/>
      <c r="G268" s="64"/>
      <c r="H268" s="64"/>
      <c r="N268" s="13"/>
      <c r="O268" s="12"/>
      <c r="P268" s="9"/>
      <c r="Q268" s="66"/>
      <c r="R268" s="12"/>
      <c r="S268" s="66"/>
      <c r="T268" s="12"/>
      <c r="U268" s="12"/>
      <c r="V268" s="9"/>
      <c r="W268" s="9"/>
      <c r="X268" s="9"/>
      <c r="Y268" s="9"/>
      <c r="Z268" s="12"/>
      <c r="AA268" s="13"/>
      <c r="AB268" s="13"/>
    </row>
    <row r="269" spans="1:28" ht="12.75" customHeight="1" x14ac:dyDescent="0.2">
      <c r="A269" s="12"/>
      <c r="B269" s="12"/>
      <c r="F269" s="63"/>
      <c r="G269" s="64"/>
      <c r="H269" s="64"/>
      <c r="N269" s="13"/>
      <c r="O269" s="12"/>
      <c r="P269" s="9"/>
      <c r="Q269" s="66"/>
      <c r="R269" s="12"/>
      <c r="S269" s="66"/>
      <c r="T269" s="12"/>
      <c r="U269" s="12"/>
      <c r="V269" s="9"/>
      <c r="W269" s="9"/>
      <c r="X269" s="9"/>
      <c r="Y269" s="9"/>
      <c r="Z269" s="12"/>
      <c r="AA269" s="13"/>
      <c r="AB269" s="13"/>
    </row>
    <row r="270" spans="1:28" ht="12.75" customHeight="1" x14ac:dyDescent="0.2">
      <c r="A270" s="12"/>
      <c r="B270" s="12"/>
      <c r="F270" s="63"/>
      <c r="G270" s="64"/>
      <c r="H270" s="64"/>
      <c r="N270" s="13"/>
      <c r="O270" s="12"/>
      <c r="P270" s="9"/>
      <c r="Q270" s="66"/>
      <c r="R270" s="12"/>
      <c r="S270" s="66"/>
      <c r="T270" s="12"/>
      <c r="U270" s="12"/>
      <c r="V270" s="9"/>
      <c r="W270" s="9"/>
      <c r="X270" s="9"/>
      <c r="Y270" s="9"/>
      <c r="Z270" s="12"/>
      <c r="AA270" s="13"/>
      <c r="AB270" s="13"/>
    </row>
    <row r="271" spans="1:28" ht="12.75" customHeight="1" x14ac:dyDescent="0.2">
      <c r="A271" s="12"/>
      <c r="B271" s="12"/>
      <c r="F271" s="63"/>
      <c r="G271" s="64"/>
      <c r="H271" s="64"/>
      <c r="N271" s="13"/>
      <c r="O271" s="12"/>
      <c r="P271" s="9"/>
      <c r="Q271" s="66"/>
      <c r="R271" s="12"/>
      <c r="S271" s="66"/>
      <c r="T271" s="12"/>
      <c r="U271" s="12"/>
      <c r="V271" s="9"/>
      <c r="W271" s="9"/>
      <c r="X271" s="9"/>
      <c r="Y271" s="9"/>
      <c r="Z271" s="12"/>
      <c r="AA271" s="13"/>
      <c r="AB271" s="13"/>
    </row>
    <row r="272" spans="1:28" ht="12.75" customHeight="1" x14ac:dyDescent="0.2">
      <c r="A272" s="12"/>
      <c r="B272" s="12"/>
      <c r="F272" s="63"/>
      <c r="G272" s="64"/>
      <c r="H272" s="64"/>
      <c r="N272" s="13"/>
      <c r="O272" s="12"/>
      <c r="P272" s="9"/>
      <c r="Q272" s="66"/>
      <c r="R272" s="12"/>
      <c r="S272" s="66"/>
      <c r="T272" s="12"/>
      <c r="U272" s="12"/>
      <c r="V272" s="9"/>
      <c r="W272" s="9"/>
      <c r="X272" s="9"/>
      <c r="Y272" s="9"/>
      <c r="Z272" s="12"/>
      <c r="AA272" s="13"/>
      <c r="AB272" s="13"/>
    </row>
    <row r="273" spans="1:28" ht="12.75" customHeight="1" x14ac:dyDescent="0.2">
      <c r="A273" s="12"/>
      <c r="B273" s="12"/>
      <c r="F273" s="63"/>
      <c r="G273" s="64"/>
      <c r="H273" s="64"/>
      <c r="N273" s="13"/>
      <c r="O273" s="12"/>
      <c r="P273" s="9"/>
      <c r="Q273" s="66"/>
      <c r="R273" s="12"/>
      <c r="S273" s="66"/>
      <c r="T273" s="12"/>
      <c r="U273" s="12"/>
      <c r="V273" s="9"/>
      <c r="W273" s="9"/>
      <c r="X273" s="9"/>
      <c r="Y273" s="9"/>
      <c r="Z273" s="12"/>
      <c r="AA273" s="13"/>
      <c r="AB273" s="13"/>
    </row>
    <row r="274" spans="1:28" ht="12.75" customHeight="1" x14ac:dyDescent="0.2">
      <c r="A274" s="12"/>
      <c r="B274" s="12"/>
      <c r="F274" s="63"/>
      <c r="G274" s="64"/>
      <c r="H274" s="64"/>
      <c r="N274" s="13"/>
      <c r="O274" s="12"/>
      <c r="P274" s="9"/>
      <c r="Q274" s="66"/>
      <c r="R274" s="12"/>
      <c r="S274" s="66"/>
      <c r="T274" s="12"/>
      <c r="U274" s="12"/>
      <c r="V274" s="9"/>
      <c r="W274" s="9"/>
      <c r="X274" s="9"/>
      <c r="Y274" s="9"/>
      <c r="Z274" s="12"/>
      <c r="AA274" s="13"/>
      <c r="AB274" s="13"/>
    </row>
    <row r="275" spans="1:28" ht="12.75" customHeight="1" x14ac:dyDescent="0.2">
      <c r="A275" s="12"/>
      <c r="B275" s="12"/>
      <c r="F275" s="63"/>
      <c r="G275" s="64"/>
      <c r="H275" s="64"/>
      <c r="N275" s="13"/>
      <c r="O275" s="12"/>
      <c r="P275" s="9"/>
      <c r="Q275" s="66"/>
      <c r="R275" s="12"/>
      <c r="S275" s="66"/>
      <c r="T275" s="12"/>
      <c r="U275" s="12"/>
      <c r="V275" s="9"/>
      <c r="W275" s="9"/>
      <c r="X275" s="9"/>
      <c r="Y275" s="9"/>
      <c r="Z275" s="12"/>
      <c r="AA275" s="13"/>
      <c r="AB275" s="13"/>
    </row>
    <row r="276" spans="1:28" ht="12.75" customHeight="1" x14ac:dyDescent="0.2">
      <c r="A276" s="12"/>
      <c r="B276" s="12"/>
      <c r="F276" s="63"/>
      <c r="G276" s="64"/>
      <c r="H276" s="64"/>
      <c r="N276" s="13"/>
      <c r="O276" s="12"/>
      <c r="P276" s="9"/>
      <c r="Q276" s="66"/>
      <c r="R276" s="12"/>
      <c r="S276" s="66"/>
      <c r="T276" s="12"/>
      <c r="U276" s="12"/>
      <c r="V276" s="9"/>
      <c r="W276" s="9"/>
      <c r="X276" s="9"/>
      <c r="Y276" s="9"/>
      <c r="Z276" s="12"/>
      <c r="AA276" s="13"/>
      <c r="AB276" s="13"/>
    </row>
    <row r="277" spans="1:28" ht="12.75" customHeight="1" x14ac:dyDescent="0.2">
      <c r="A277" s="12"/>
      <c r="B277" s="12"/>
      <c r="F277" s="63"/>
      <c r="G277" s="64"/>
      <c r="H277" s="64"/>
      <c r="N277" s="13"/>
      <c r="O277" s="12"/>
      <c r="P277" s="9"/>
      <c r="Q277" s="66"/>
      <c r="R277" s="12"/>
      <c r="S277" s="66"/>
      <c r="T277" s="12"/>
      <c r="U277" s="12"/>
      <c r="V277" s="9"/>
      <c r="W277" s="9"/>
      <c r="X277" s="9"/>
      <c r="Y277" s="9"/>
      <c r="Z277" s="12"/>
      <c r="AA277" s="13"/>
      <c r="AB277" s="13"/>
    </row>
    <row r="278" spans="1:28" ht="12.75" customHeight="1" x14ac:dyDescent="0.2">
      <c r="A278" s="12"/>
      <c r="B278" s="12"/>
      <c r="F278" s="63"/>
      <c r="G278" s="64"/>
      <c r="H278" s="64"/>
      <c r="N278" s="13"/>
      <c r="O278" s="12"/>
      <c r="P278" s="9"/>
      <c r="Q278" s="66"/>
      <c r="R278" s="12"/>
      <c r="S278" s="66"/>
      <c r="T278" s="12"/>
      <c r="U278" s="12"/>
      <c r="V278" s="9"/>
      <c r="W278" s="9"/>
      <c r="X278" s="9"/>
      <c r="Y278" s="9"/>
      <c r="Z278" s="12"/>
      <c r="AA278" s="13"/>
      <c r="AB278" s="13"/>
    </row>
    <row r="279" spans="1:28" ht="12.75" customHeight="1" x14ac:dyDescent="0.2">
      <c r="A279" s="12"/>
      <c r="B279" s="12"/>
      <c r="F279" s="63"/>
      <c r="G279" s="64"/>
      <c r="H279" s="64"/>
      <c r="N279" s="13"/>
      <c r="O279" s="12"/>
      <c r="P279" s="9"/>
      <c r="Q279" s="66"/>
      <c r="R279" s="12"/>
      <c r="S279" s="66"/>
      <c r="T279" s="12"/>
      <c r="U279" s="12"/>
      <c r="V279" s="9"/>
      <c r="W279" s="9"/>
      <c r="X279" s="9"/>
      <c r="Y279" s="9"/>
      <c r="Z279" s="12"/>
      <c r="AA279" s="13"/>
      <c r="AB279" s="13"/>
    </row>
    <row r="280" spans="1:28" ht="12.75" customHeight="1" x14ac:dyDescent="0.2">
      <c r="A280" s="12"/>
      <c r="B280" s="12"/>
      <c r="F280" s="63"/>
      <c r="G280" s="64"/>
      <c r="H280" s="64"/>
      <c r="N280" s="13"/>
      <c r="O280" s="12"/>
      <c r="P280" s="9"/>
      <c r="Q280" s="66"/>
      <c r="R280" s="12"/>
      <c r="S280" s="66"/>
      <c r="T280" s="12"/>
      <c r="U280" s="12"/>
      <c r="V280" s="9"/>
      <c r="W280" s="9"/>
      <c r="X280" s="9"/>
      <c r="Y280" s="9"/>
      <c r="Z280" s="12"/>
      <c r="AA280" s="13"/>
      <c r="AB280" s="13"/>
    </row>
    <row r="281" spans="1:28" ht="12.75" customHeight="1" x14ac:dyDescent="0.2">
      <c r="A281" s="12"/>
      <c r="B281" s="12"/>
      <c r="F281" s="63"/>
      <c r="G281" s="64"/>
      <c r="H281" s="64"/>
      <c r="N281" s="13"/>
      <c r="O281" s="12"/>
      <c r="P281" s="9"/>
      <c r="Q281" s="66"/>
      <c r="R281" s="12"/>
      <c r="S281" s="66"/>
      <c r="T281" s="12"/>
      <c r="U281" s="12"/>
      <c r="V281" s="9"/>
      <c r="W281" s="9"/>
      <c r="X281" s="9"/>
      <c r="Y281" s="9"/>
      <c r="Z281" s="12"/>
      <c r="AA281" s="13"/>
      <c r="AB281" s="13"/>
    </row>
    <row r="282" spans="1:28" ht="12.75" customHeight="1" x14ac:dyDescent="0.2">
      <c r="A282" s="12"/>
      <c r="B282" s="12"/>
      <c r="F282" s="63"/>
      <c r="G282" s="64"/>
      <c r="H282" s="64"/>
      <c r="N282" s="13"/>
      <c r="O282" s="12"/>
      <c r="P282" s="9"/>
      <c r="Q282" s="66"/>
      <c r="R282" s="12"/>
      <c r="S282" s="66"/>
      <c r="T282" s="12"/>
      <c r="U282" s="12"/>
      <c r="V282" s="9"/>
      <c r="W282" s="9"/>
      <c r="X282" s="9"/>
      <c r="Y282" s="9"/>
      <c r="Z282" s="12"/>
      <c r="AA282" s="13"/>
      <c r="AB282" s="13"/>
    </row>
    <row r="283" spans="1:28" ht="12.75" customHeight="1" x14ac:dyDescent="0.2">
      <c r="A283" s="12"/>
      <c r="B283" s="12"/>
      <c r="F283" s="63"/>
      <c r="G283" s="64"/>
      <c r="H283" s="64"/>
      <c r="N283" s="13"/>
      <c r="O283" s="12"/>
      <c r="P283" s="9"/>
      <c r="Q283" s="66"/>
      <c r="R283" s="12"/>
      <c r="S283" s="66"/>
      <c r="T283" s="12"/>
      <c r="U283" s="12"/>
      <c r="V283" s="9"/>
      <c r="W283" s="9"/>
      <c r="X283" s="9"/>
      <c r="Y283" s="9"/>
      <c r="Z283" s="12"/>
      <c r="AA283" s="13"/>
      <c r="AB283" s="13"/>
    </row>
    <row r="284" spans="1:28" ht="12.75" customHeight="1" x14ac:dyDescent="0.2">
      <c r="A284" s="12"/>
      <c r="B284" s="12"/>
      <c r="F284" s="63"/>
      <c r="G284" s="64"/>
      <c r="H284" s="64"/>
      <c r="N284" s="13"/>
      <c r="O284" s="12"/>
      <c r="P284" s="9"/>
      <c r="Q284" s="66"/>
      <c r="R284" s="12"/>
      <c r="S284" s="66"/>
      <c r="T284" s="12"/>
      <c r="U284" s="12"/>
      <c r="V284" s="9"/>
      <c r="W284" s="9"/>
      <c r="X284" s="9"/>
      <c r="Y284" s="9"/>
      <c r="Z284" s="12"/>
      <c r="AA284" s="13"/>
      <c r="AB284" s="13"/>
    </row>
    <row r="285" spans="1:28" ht="12.75" customHeight="1" x14ac:dyDescent="0.2">
      <c r="A285" s="12"/>
      <c r="B285" s="12"/>
      <c r="F285" s="63"/>
      <c r="G285" s="64"/>
      <c r="H285" s="64"/>
      <c r="N285" s="13"/>
      <c r="O285" s="12"/>
      <c r="P285" s="9"/>
      <c r="Q285" s="66"/>
      <c r="R285" s="12"/>
      <c r="S285" s="66"/>
      <c r="T285" s="12"/>
      <c r="U285" s="12"/>
      <c r="V285" s="9"/>
      <c r="W285" s="9"/>
      <c r="X285" s="9"/>
      <c r="Y285" s="9"/>
      <c r="Z285" s="12"/>
      <c r="AA285" s="13"/>
      <c r="AB285" s="13"/>
    </row>
    <row r="286" spans="1:28" ht="12.75" customHeight="1" x14ac:dyDescent="0.2">
      <c r="A286" s="12"/>
      <c r="B286" s="12"/>
      <c r="F286" s="63"/>
      <c r="G286" s="64"/>
      <c r="H286" s="64"/>
      <c r="N286" s="13"/>
      <c r="O286" s="12"/>
      <c r="P286" s="9"/>
      <c r="Q286" s="66"/>
      <c r="R286" s="12"/>
      <c r="S286" s="66"/>
      <c r="T286" s="12"/>
      <c r="U286" s="12"/>
      <c r="V286" s="9"/>
      <c r="W286" s="9"/>
      <c r="X286" s="9"/>
      <c r="Y286" s="9"/>
      <c r="Z286" s="12"/>
      <c r="AA286" s="13"/>
      <c r="AB286" s="13"/>
    </row>
    <row r="287" spans="1:28" ht="12.75" customHeight="1" x14ac:dyDescent="0.2">
      <c r="A287" s="12"/>
      <c r="B287" s="12"/>
      <c r="F287" s="63"/>
      <c r="G287" s="64"/>
      <c r="H287" s="64"/>
      <c r="N287" s="13"/>
      <c r="O287" s="12"/>
      <c r="P287" s="9"/>
      <c r="Q287" s="66"/>
      <c r="R287" s="12"/>
      <c r="S287" s="66"/>
      <c r="T287" s="12"/>
      <c r="U287" s="12"/>
      <c r="V287" s="9"/>
      <c r="W287" s="9"/>
      <c r="X287" s="9"/>
      <c r="Y287" s="9"/>
      <c r="Z287" s="12"/>
      <c r="AA287" s="13"/>
      <c r="AB287" s="13"/>
    </row>
    <row r="288" spans="1:28" ht="12.75" customHeight="1" x14ac:dyDescent="0.2">
      <c r="A288" s="12"/>
      <c r="B288" s="12"/>
      <c r="F288" s="63"/>
      <c r="G288" s="64"/>
      <c r="H288" s="64"/>
      <c r="N288" s="13"/>
      <c r="O288" s="12"/>
      <c r="P288" s="9"/>
      <c r="Q288" s="66"/>
      <c r="R288" s="12"/>
      <c r="S288" s="66"/>
      <c r="T288" s="12"/>
      <c r="U288" s="12"/>
      <c r="V288" s="9"/>
      <c r="W288" s="9"/>
      <c r="X288" s="9"/>
      <c r="Y288" s="9"/>
      <c r="Z288" s="12"/>
      <c r="AA288" s="13"/>
      <c r="AB288" s="13"/>
    </row>
    <row r="289" spans="1:28" ht="12.75" customHeight="1" x14ac:dyDescent="0.2">
      <c r="A289" s="12"/>
      <c r="B289" s="12"/>
      <c r="F289" s="63"/>
      <c r="G289" s="64"/>
      <c r="H289" s="64"/>
      <c r="N289" s="13"/>
      <c r="O289" s="12"/>
      <c r="P289" s="9"/>
      <c r="Q289" s="66"/>
      <c r="R289" s="12"/>
      <c r="S289" s="66"/>
      <c r="T289" s="12"/>
      <c r="U289" s="12"/>
      <c r="V289" s="9"/>
      <c r="W289" s="9"/>
      <c r="X289" s="9"/>
      <c r="Y289" s="9"/>
      <c r="Z289" s="12"/>
      <c r="AA289" s="13"/>
      <c r="AB289" s="13"/>
    </row>
    <row r="290" spans="1:28" ht="12.75" customHeight="1" x14ac:dyDescent="0.2">
      <c r="A290" s="12"/>
      <c r="B290" s="12"/>
      <c r="F290" s="63"/>
      <c r="G290" s="64"/>
      <c r="H290" s="64"/>
      <c r="N290" s="13"/>
      <c r="O290" s="12"/>
      <c r="P290" s="9"/>
      <c r="Q290" s="66"/>
      <c r="R290" s="12"/>
      <c r="S290" s="66"/>
      <c r="T290" s="12"/>
      <c r="U290" s="12"/>
      <c r="V290" s="9"/>
      <c r="W290" s="9"/>
      <c r="X290" s="9"/>
      <c r="Y290" s="9"/>
      <c r="Z290" s="12"/>
      <c r="AA290" s="13"/>
      <c r="AB290" s="13"/>
    </row>
    <row r="291" spans="1:28" ht="12.75" customHeight="1" x14ac:dyDescent="0.2">
      <c r="A291" s="12"/>
      <c r="B291" s="12"/>
      <c r="F291" s="63"/>
      <c r="G291" s="64"/>
      <c r="H291" s="64"/>
      <c r="N291" s="13"/>
      <c r="O291" s="12"/>
      <c r="P291" s="9"/>
      <c r="Q291" s="66"/>
      <c r="R291" s="12"/>
      <c r="S291" s="66"/>
      <c r="T291" s="12"/>
      <c r="U291" s="12"/>
      <c r="V291" s="9"/>
      <c r="W291" s="9"/>
      <c r="X291" s="9"/>
      <c r="Y291" s="9"/>
      <c r="Z291" s="12"/>
      <c r="AA291" s="13"/>
      <c r="AB291" s="13"/>
    </row>
    <row r="292" spans="1:28" ht="12.75" customHeight="1" x14ac:dyDescent="0.2">
      <c r="A292" s="12"/>
      <c r="B292" s="12"/>
      <c r="F292" s="63"/>
      <c r="G292" s="64"/>
      <c r="H292" s="64"/>
      <c r="N292" s="13"/>
      <c r="O292" s="12"/>
      <c r="P292" s="9"/>
      <c r="Q292" s="66"/>
      <c r="R292" s="12"/>
      <c r="S292" s="66"/>
      <c r="T292" s="12"/>
      <c r="U292" s="12"/>
      <c r="V292" s="9"/>
      <c r="W292" s="9"/>
      <c r="X292" s="9"/>
      <c r="Y292" s="9"/>
      <c r="Z292" s="12"/>
      <c r="AA292" s="13"/>
      <c r="AB292" s="13"/>
    </row>
    <row r="293" spans="1:28" ht="12.75" customHeight="1" x14ac:dyDescent="0.2">
      <c r="A293" s="12"/>
      <c r="B293" s="12"/>
      <c r="F293" s="63"/>
      <c r="G293" s="64"/>
      <c r="H293" s="64"/>
      <c r="N293" s="13"/>
      <c r="O293" s="12"/>
      <c r="P293" s="9"/>
      <c r="Q293" s="66"/>
      <c r="R293" s="12"/>
      <c r="S293" s="66"/>
      <c r="T293" s="12"/>
      <c r="U293" s="12"/>
      <c r="V293" s="9"/>
      <c r="W293" s="9"/>
      <c r="X293" s="9"/>
      <c r="Y293" s="9"/>
      <c r="Z293" s="12"/>
      <c r="AA293" s="13"/>
      <c r="AB293" s="13"/>
    </row>
    <row r="294" spans="1:28" ht="12.75" customHeight="1" x14ac:dyDescent="0.2">
      <c r="A294" s="12"/>
      <c r="B294" s="12"/>
      <c r="F294" s="63"/>
      <c r="G294" s="64"/>
      <c r="H294" s="64"/>
      <c r="N294" s="13"/>
      <c r="O294" s="12"/>
      <c r="P294" s="9"/>
      <c r="Q294" s="66"/>
      <c r="R294" s="12"/>
      <c r="S294" s="66"/>
      <c r="T294" s="12"/>
      <c r="U294" s="12"/>
      <c r="V294" s="9"/>
      <c r="W294" s="9"/>
      <c r="X294" s="9"/>
      <c r="Y294" s="9"/>
      <c r="Z294" s="12"/>
      <c r="AA294" s="13"/>
      <c r="AB294" s="13"/>
    </row>
    <row r="295" spans="1:28" ht="12.75" customHeight="1" x14ac:dyDescent="0.2">
      <c r="A295" s="12"/>
      <c r="B295" s="12"/>
      <c r="F295" s="63"/>
      <c r="G295" s="64"/>
      <c r="H295" s="64"/>
      <c r="N295" s="13"/>
      <c r="O295" s="12"/>
      <c r="P295" s="9"/>
      <c r="Q295" s="66"/>
      <c r="R295" s="12"/>
      <c r="S295" s="66"/>
      <c r="T295" s="12"/>
      <c r="U295" s="12"/>
      <c r="V295" s="9"/>
      <c r="W295" s="9"/>
      <c r="X295" s="9"/>
      <c r="Y295" s="9"/>
      <c r="Z295" s="12"/>
      <c r="AA295" s="13"/>
      <c r="AB295" s="13"/>
    </row>
    <row r="296" spans="1:28" ht="12.75" customHeight="1" x14ac:dyDescent="0.2">
      <c r="A296" s="12"/>
      <c r="B296" s="12"/>
      <c r="F296" s="63"/>
      <c r="G296" s="64"/>
      <c r="H296" s="64"/>
      <c r="N296" s="13"/>
      <c r="O296" s="12"/>
      <c r="P296" s="9"/>
      <c r="Q296" s="66"/>
      <c r="R296" s="12"/>
      <c r="S296" s="66"/>
      <c r="T296" s="12"/>
      <c r="U296" s="12"/>
      <c r="V296" s="9"/>
      <c r="W296" s="9"/>
      <c r="X296" s="9"/>
      <c r="Y296" s="9"/>
      <c r="Z296" s="12"/>
      <c r="AA296" s="13"/>
      <c r="AB296" s="13"/>
    </row>
    <row r="297" spans="1:28" ht="12.75" customHeight="1" x14ac:dyDescent="0.2">
      <c r="A297" s="12"/>
      <c r="B297" s="12"/>
      <c r="F297" s="63"/>
      <c r="G297" s="64"/>
      <c r="H297" s="64"/>
      <c r="N297" s="13"/>
      <c r="O297" s="12"/>
      <c r="P297" s="9"/>
      <c r="Q297" s="66"/>
      <c r="R297" s="12"/>
      <c r="S297" s="66"/>
      <c r="T297" s="12"/>
      <c r="U297" s="12"/>
      <c r="V297" s="9"/>
      <c r="W297" s="9"/>
      <c r="X297" s="9"/>
      <c r="Y297" s="9"/>
      <c r="Z297" s="12"/>
      <c r="AA297" s="13"/>
      <c r="AB297" s="13"/>
    </row>
    <row r="298" spans="1:28" ht="12.75" customHeight="1" x14ac:dyDescent="0.2">
      <c r="A298" s="12"/>
      <c r="B298" s="12"/>
      <c r="F298" s="63"/>
      <c r="G298" s="64"/>
      <c r="H298" s="64"/>
      <c r="N298" s="13"/>
      <c r="O298" s="12"/>
      <c r="P298" s="9"/>
      <c r="Q298" s="66"/>
      <c r="R298" s="12"/>
      <c r="S298" s="66"/>
      <c r="T298" s="12"/>
      <c r="U298" s="12"/>
      <c r="V298" s="9"/>
      <c r="W298" s="9"/>
      <c r="X298" s="9"/>
      <c r="Y298" s="9"/>
      <c r="Z298" s="12"/>
      <c r="AA298" s="13"/>
      <c r="AB298" s="13"/>
    </row>
    <row r="299" spans="1:28" ht="12.75" customHeight="1" x14ac:dyDescent="0.2">
      <c r="A299" s="12"/>
      <c r="B299" s="12"/>
      <c r="F299" s="63"/>
      <c r="G299" s="64"/>
      <c r="H299" s="64"/>
      <c r="N299" s="13"/>
      <c r="O299" s="12"/>
      <c r="P299" s="9"/>
      <c r="Q299" s="66"/>
      <c r="R299" s="12"/>
      <c r="S299" s="66"/>
      <c r="T299" s="12"/>
      <c r="U299" s="12"/>
      <c r="V299" s="9"/>
      <c r="W299" s="9"/>
      <c r="X299" s="9"/>
      <c r="Y299" s="9"/>
      <c r="Z299" s="12"/>
      <c r="AA299" s="13"/>
      <c r="AB299" s="13"/>
    </row>
    <row r="300" spans="1:28" ht="12.75" customHeight="1" x14ac:dyDescent="0.2">
      <c r="A300" s="12"/>
      <c r="B300" s="12"/>
      <c r="F300" s="63"/>
      <c r="G300" s="64"/>
      <c r="H300" s="64"/>
      <c r="N300" s="13"/>
      <c r="O300" s="12"/>
      <c r="P300" s="9"/>
      <c r="Q300" s="66"/>
      <c r="R300" s="12"/>
      <c r="S300" s="66"/>
      <c r="T300" s="12"/>
      <c r="U300" s="12"/>
      <c r="V300" s="9"/>
      <c r="W300" s="9"/>
      <c r="X300" s="9"/>
      <c r="Y300" s="9"/>
      <c r="Z300" s="12"/>
      <c r="AA300" s="13"/>
      <c r="AB300" s="13"/>
    </row>
    <row r="301" spans="1:28" ht="12.75" customHeight="1" x14ac:dyDescent="0.2">
      <c r="A301" s="12"/>
      <c r="B301" s="12"/>
      <c r="F301" s="63"/>
      <c r="G301" s="64"/>
      <c r="H301" s="64"/>
      <c r="N301" s="13"/>
      <c r="O301" s="12"/>
      <c r="P301" s="9"/>
      <c r="Q301" s="66"/>
      <c r="R301" s="12"/>
      <c r="S301" s="66"/>
      <c r="T301" s="12"/>
      <c r="U301" s="12"/>
      <c r="V301" s="9"/>
      <c r="W301" s="9"/>
      <c r="X301" s="9"/>
      <c r="Y301" s="9"/>
      <c r="Z301" s="12"/>
      <c r="AA301" s="13"/>
      <c r="AB301" s="13"/>
    </row>
    <row r="302" spans="1:28" ht="12.75" customHeight="1" x14ac:dyDescent="0.2">
      <c r="A302" s="12"/>
      <c r="B302" s="12"/>
      <c r="F302" s="63"/>
      <c r="G302" s="64"/>
      <c r="H302" s="64"/>
      <c r="N302" s="13"/>
      <c r="O302" s="12"/>
      <c r="P302" s="9"/>
      <c r="Q302" s="66"/>
      <c r="R302" s="12"/>
      <c r="S302" s="66"/>
      <c r="T302" s="12"/>
      <c r="U302" s="12"/>
      <c r="V302" s="9"/>
      <c r="W302" s="9"/>
      <c r="X302" s="9"/>
      <c r="Y302" s="9"/>
      <c r="Z302" s="12"/>
      <c r="AA302" s="13"/>
      <c r="AB302" s="13"/>
    </row>
    <row r="303" spans="1:28" ht="12.75" customHeight="1" x14ac:dyDescent="0.2">
      <c r="A303" s="12"/>
      <c r="B303" s="12"/>
      <c r="F303" s="63"/>
      <c r="G303" s="64"/>
      <c r="H303" s="64"/>
      <c r="N303" s="13"/>
      <c r="O303" s="12"/>
      <c r="P303" s="9"/>
      <c r="Q303" s="66"/>
      <c r="R303" s="12"/>
      <c r="S303" s="66"/>
      <c r="T303" s="12"/>
      <c r="U303" s="12"/>
      <c r="V303" s="9"/>
      <c r="W303" s="9"/>
      <c r="X303" s="9"/>
      <c r="Y303" s="9"/>
      <c r="Z303" s="12"/>
      <c r="AA303" s="13"/>
      <c r="AB303" s="13"/>
    </row>
    <row r="304" spans="1:28" ht="12.75" customHeight="1" x14ac:dyDescent="0.2">
      <c r="A304" s="12"/>
      <c r="B304" s="12"/>
      <c r="F304" s="63"/>
      <c r="G304" s="64"/>
      <c r="H304" s="64"/>
      <c r="N304" s="13"/>
      <c r="O304" s="12"/>
      <c r="P304" s="9"/>
      <c r="Q304" s="66"/>
      <c r="R304" s="12"/>
      <c r="S304" s="66"/>
      <c r="T304" s="12"/>
      <c r="U304" s="12"/>
      <c r="V304" s="9"/>
      <c r="W304" s="9"/>
      <c r="X304" s="9"/>
      <c r="Y304" s="9"/>
      <c r="Z304" s="12"/>
      <c r="AA304" s="13"/>
      <c r="AB304" s="13"/>
    </row>
    <row r="305" spans="1:28" ht="12.75" customHeight="1" x14ac:dyDescent="0.2">
      <c r="A305" s="12"/>
      <c r="B305" s="12"/>
      <c r="F305" s="63"/>
      <c r="G305" s="64"/>
      <c r="H305" s="64"/>
      <c r="N305" s="13"/>
      <c r="O305" s="12"/>
      <c r="P305" s="9"/>
      <c r="Q305" s="66"/>
      <c r="R305" s="12"/>
      <c r="S305" s="66"/>
      <c r="T305" s="12"/>
      <c r="U305" s="12"/>
      <c r="V305" s="9"/>
      <c r="W305" s="9"/>
      <c r="X305" s="9"/>
      <c r="Y305" s="9"/>
      <c r="Z305" s="12"/>
      <c r="AA305" s="13"/>
      <c r="AB305" s="13"/>
    </row>
    <row r="306" spans="1:28" ht="12.75" customHeight="1" x14ac:dyDescent="0.2">
      <c r="A306" s="12"/>
      <c r="B306" s="12"/>
      <c r="F306" s="63"/>
      <c r="G306" s="64"/>
      <c r="H306" s="64"/>
      <c r="N306" s="13"/>
      <c r="O306" s="12"/>
      <c r="P306" s="9"/>
      <c r="Q306" s="66"/>
      <c r="R306" s="12"/>
      <c r="S306" s="66"/>
      <c r="T306" s="12"/>
      <c r="U306" s="12"/>
      <c r="V306" s="9"/>
      <c r="W306" s="9"/>
      <c r="X306" s="9"/>
      <c r="Y306" s="9"/>
      <c r="Z306" s="12"/>
      <c r="AA306" s="13"/>
      <c r="AB306" s="13"/>
    </row>
    <row r="307" spans="1:28" ht="12.75" customHeight="1" x14ac:dyDescent="0.2">
      <c r="A307" s="12"/>
      <c r="B307" s="12"/>
      <c r="F307" s="63"/>
      <c r="G307" s="64"/>
      <c r="H307" s="64"/>
      <c r="N307" s="13"/>
      <c r="O307" s="12"/>
      <c r="P307" s="9"/>
      <c r="Q307" s="66"/>
      <c r="R307" s="12"/>
      <c r="S307" s="66"/>
      <c r="T307" s="12"/>
      <c r="U307" s="12"/>
      <c r="V307" s="9"/>
      <c r="W307" s="9"/>
      <c r="X307" s="9"/>
      <c r="Y307" s="9"/>
      <c r="Z307" s="12"/>
      <c r="AA307" s="13"/>
      <c r="AB307" s="13"/>
    </row>
    <row r="308" spans="1:28" ht="12.75" customHeight="1" x14ac:dyDescent="0.2">
      <c r="A308" s="12"/>
      <c r="B308" s="12"/>
      <c r="F308" s="63"/>
      <c r="G308" s="64"/>
      <c r="H308" s="64"/>
      <c r="N308" s="13"/>
      <c r="O308" s="12"/>
      <c r="P308" s="9"/>
      <c r="Q308" s="66"/>
      <c r="R308" s="12"/>
      <c r="S308" s="66"/>
      <c r="T308" s="12"/>
      <c r="U308" s="12"/>
      <c r="V308" s="9"/>
      <c r="W308" s="9"/>
      <c r="X308" s="9"/>
      <c r="Y308" s="9"/>
      <c r="Z308" s="12"/>
      <c r="AA308" s="13"/>
      <c r="AB308" s="13"/>
    </row>
    <row r="309" spans="1:28" ht="12.75" customHeight="1" x14ac:dyDescent="0.2">
      <c r="A309" s="12"/>
      <c r="B309" s="12"/>
      <c r="F309" s="63"/>
      <c r="G309" s="64"/>
      <c r="H309" s="64"/>
      <c r="N309" s="13"/>
      <c r="O309" s="12"/>
      <c r="P309" s="9"/>
      <c r="Q309" s="66"/>
      <c r="R309" s="12"/>
      <c r="S309" s="66"/>
      <c r="T309" s="12"/>
      <c r="U309" s="12"/>
      <c r="V309" s="9"/>
      <c r="W309" s="9"/>
      <c r="X309" s="9"/>
      <c r="Y309" s="9"/>
      <c r="Z309" s="12"/>
      <c r="AA309" s="13"/>
      <c r="AB309" s="13"/>
    </row>
    <row r="310" spans="1:28" ht="12.75" customHeight="1" x14ac:dyDescent="0.2">
      <c r="A310" s="12"/>
      <c r="B310" s="12"/>
      <c r="F310" s="63"/>
      <c r="G310" s="64"/>
      <c r="H310" s="64"/>
      <c r="N310" s="13"/>
      <c r="O310" s="12"/>
      <c r="P310" s="9"/>
      <c r="Q310" s="66"/>
      <c r="R310" s="12"/>
      <c r="S310" s="66"/>
      <c r="T310" s="12"/>
      <c r="U310" s="12"/>
      <c r="V310" s="9"/>
      <c r="W310" s="9"/>
      <c r="X310" s="9"/>
      <c r="Y310" s="9"/>
      <c r="Z310" s="12"/>
      <c r="AA310" s="13"/>
      <c r="AB310" s="13"/>
    </row>
    <row r="311" spans="1:28" ht="12.75" customHeight="1" x14ac:dyDescent="0.2">
      <c r="A311" s="12"/>
      <c r="B311" s="12"/>
      <c r="F311" s="63"/>
      <c r="G311" s="64"/>
      <c r="H311" s="64"/>
      <c r="N311" s="13"/>
      <c r="O311" s="12"/>
      <c r="P311" s="9"/>
      <c r="Q311" s="66"/>
      <c r="R311" s="12"/>
      <c r="S311" s="66"/>
      <c r="T311" s="12"/>
      <c r="U311" s="12"/>
      <c r="V311" s="9"/>
      <c r="W311" s="9"/>
      <c r="X311" s="9"/>
      <c r="Y311" s="9"/>
      <c r="Z311" s="12"/>
      <c r="AA311" s="13"/>
      <c r="AB311" s="13"/>
    </row>
    <row r="312" spans="1:28" ht="12.75" customHeight="1" x14ac:dyDescent="0.2">
      <c r="A312" s="12"/>
      <c r="B312" s="12"/>
      <c r="F312" s="63"/>
      <c r="G312" s="64"/>
      <c r="H312" s="64"/>
      <c r="N312" s="13"/>
      <c r="O312" s="12"/>
      <c r="P312" s="9"/>
      <c r="Q312" s="66"/>
      <c r="R312" s="12"/>
      <c r="S312" s="66"/>
      <c r="T312" s="12"/>
      <c r="U312" s="12"/>
      <c r="V312" s="9"/>
      <c r="W312" s="9"/>
      <c r="X312" s="9"/>
      <c r="Y312" s="9"/>
      <c r="Z312" s="12"/>
      <c r="AA312" s="13"/>
      <c r="AB312" s="13"/>
    </row>
    <row r="313" spans="1:28" ht="12.75" customHeight="1" x14ac:dyDescent="0.2">
      <c r="A313" s="12"/>
      <c r="B313" s="12"/>
      <c r="F313" s="63"/>
      <c r="G313" s="64"/>
      <c r="H313" s="64"/>
      <c r="N313" s="13"/>
      <c r="O313" s="12"/>
      <c r="P313" s="9"/>
      <c r="Q313" s="66"/>
      <c r="R313" s="12"/>
      <c r="S313" s="66"/>
      <c r="T313" s="12"/>
      <c r="U313" s="12"/>
      <c r="V313" s="9"/>
      <c r="W313" s="9"/>
      <c r="X313" s="9"/>
      <c r="Y313" s="9"/>
      <c r="Z313" s="12"/>
      <c r="AA313" s="13"/>
      <c r="AB313" s="13"/>
    </row>
    <row r="314" spans="1:28" ht="12.75" customHeight="1" x14ac:dyDescent="0.2">
      <c r="A314" s="12"/>
      <c r="B314" s="12"/>
      <c r="F314" s="63"/>
      <c r="G314" s="64"/>
      <c r="H314" s="64"/>
      <c r="N314" s="13"/>
      <c r="O314" s="12"/>
      <c r="P314" s="9"/>
      <c r="Q314" s="66"/>
      <c r="R314" s="12"/>
      <c r="S314" s="66"/>
      <c r="T314" s="12"/>
      <c r="U314" s="12"/>
      <c r="V314" s="9"/>
      <c r="W314" s="9"/>
      <c r="X314" s="9"/>
      <c r="Y314" s="9"/>
      <c r="Z314" s="12"/>
      <c r="AA314" s="13"/>
      <c r="AB314" s="13"/>
    </row>
    <row r="315" spans="1:28" ht="12.75" customHeight="1" x14ac:dyDescent="0.2">
      <c r="A315" s="12"/>
      <c r="B315" s="12"/>
      <c r="F315" s="63"/>
      <c r="G315" s="64"/>
      <c r="H315" s="64"/>
      <c r="N315" s="13"/>
      <c r="O315" s="12"/>
      <c r="P315" s="9"/>
      <c r="Q315" s="66"/>
      <c r="R315" s="12"/>
      <c r="S315" s="66"/>
      <c r="T315" s="12"/>
      <c r="U315" s="12"/>
      <c r="V315" s="9"/>
      <c r="W315" s="9"/>
      <c r="X315" s="9"/>
      <c r="Y315" s="9"/>
      <c r="Z315" s="12"/>
      <c r="AA315" s="13"/>
      <c r="AB315" s="13"/>
    </row>
    <row r="316" spans="1:28" ht="12.75" customHeight="1" x14ac:dyDescent="0.2">
      <c r="A316" s="12"/>
      <c r="B316" s="12"/>
      <c r="F316" s="63"/>
      <c r="G316" s="64"/>
      <c r="H316" s="64"/>
      <c r="N316" s="13"/>
      <c r="O316" s="12"/>
      <c r="P316" s="9"/>
      <c r="Q316" s="66"/>
      <c r="R316" s="12"/>
      <c r="S316" s="66"/>
      <c r="T316" s="12"/>
      <c r="U316" s="12"/>
      <c r="V316" s="9"/>
      <c r="W316" s="9"/>
      <c r="X316" s="9"/>
      <c r="Y316" s="9"/>
      <c r="Z316" s="12"/>
      <c r="AA316" s="13"/>
      <c r="AB316" s="13"/>
    </row>
    <row r="317" spans="1:28" ht="12.75" customHeight="1" x14ac:dyDescent="0.2">
      <c r="A317" s="12"/>
      <c r="B317" s="12"/>
      <c r="F317" s="63"/>
      <c r="G317" s="64"/>
      <c r="H317" s="64"/>
      <c r="N317" s="13"/>
      <c r="O317" s="12"/>
      <c r="P317" s="9"/>
      <c r="Q317" s="66"/>
      <c r="R317" s="12"/>
      <c r="S317" s="66"/>
      <c r="T317" s="12"/>
      <c r="U317" s="12"/>
      <c r="V317" s="9"/>
      <c r="W317" s="9"/>
      <c r="X317" s="9"/>
      <c r="Y317" s="9"/>
      <c r="Z317" s="12"/>
      <c r="AA317" s="13"/>
      <c r="AB317" s="13"/>
    </row>
    <row r="318" spans="1:28" ht="12.75" customHeight="1" x14ac:dyDescent="0.2">
      <c r="A318" s="12"/>
      <c r="B318" s="12"/>
      <c r="F318" s="63"/>
      <c r="G318" s="64"/>
      <c r="H318" s="64"/>
      <c r="N318" s="13"/>
      <c r="O318" s="12"/>
      <c r="P318" s="9"/>
      <c r="Q318" s="66"/>
      <c r="R318" s="12"/>
      <c r="S318" s="66"/>
      <c r="T318" s="12"/>
      <c r="U318" s="12"/>
      <c r="V318" s="9"/>
      <c r="W318" s="9"/>
      <c r="X318" s="9"/>
      <c r="Y318" s="9"/>
      <c r="Z318" s="12"/>
      <c r="AA318" s="13"/>
      <c r="AB318" s="13"/>
    </row>
    <row r="319" spans="1:28" ht="12.75" customHeight="1" x14ac:dyDescent="0.2">
      <c r="A319" s="12"/>
      <c r="B319" s="12"/>
      <c r="F319" s="63"/>
      <c r="G319" s="64"/>
      <c r="H319" s="64"/>
      <c r="N319" s="13"/>
      <c r="O319" s="12"/>
      <c r="P319" s="9"/>
      <c r="Q319" s="66"/>
      <c r="R319" s="12"/>
      <c r="S319" s="66"/>
      <c r="T319" s="12"/>
      <c r="U319" s="12"/>
      <c r="V319" s="9"/>
      <c r="W319" s="9"/>
      <c r="X319" s="9"/>
      <c r="Y319" s="9"/>
      <c r="Z319" s="12"/>
      <c r="AA319" s="13"/>
      <c r="AB319" s="13"/>
    </row>
    <row r="320" spans="1:28" ht="12.75" customHeight="1" x14ac:dyDescent="0.2">
      <c r="A320" s="12"/>
      <c r="B320" s="12"/>
      <c r="F320" s="63"/>
      <c r="G320" s="64"/>
      <c r="H320" s="64"/>
      <c r="N320" s="13"/>
      <c r="O320" s="12"/>
      <c r="P320" s="9"/>
      <c r="Q320" s="66"/>
      <c r="R320" s="12"/>
      <c r="S320" s="66"/>
      <c r="T320" s="12"/>
      <c r="U320" s="12"/>
      <c r="V320" s="9"/>
      <c r="W320" s="9"/>
      <c r="X320" s="9"/>
      <c r="Y320" s="9"/>
      <c r="Z320" s="12"/>
      <c r="AA320" s="13"/>
      <c r="AB320" s="13"/>
    </row>
    <row r="321" spans="1:28" ht="12.75" customHeight="1" x14ac:dyDescent="0.2">
      <c r="A321" s="12"/>
      <c r="B321" s="12"/>
      <c r="F321" s="63"/>
      <c r="G321" s="64"/>
      <c r="H321" s="64"/>
      <c r="N321" s="13"/>
      <c r="O321" s="12"/>
      <c r="P321" s="9"/>
      <c r="Q321" s="66"/>
      <c r="R321" s="12"/>
      <c r="S321" s="66"/>
      <c r="T321" s="12"/>
      <c r="U321" s="12"/>
      <c r="V321" s="9"/>
      <c r="W321" s="9"/>
      <c r="X321" s="9"/>
      <c r="Y321" s="9"/>
      <c r="Z321" s="12"/>
      <c r="AA321" s="13"/>
      <c r="AB321" s="13"/>
    </row>
    <row r="322" spans="1:28" ht="12.75" customHeight="1" x14ac:dyDescent="0.2">
      <c r="A322" s="12"/>
      <c r="B322" s="12"/>
      <c r="F322" s="63"/>
      <c r="G322" s="64"/>
      <c r="H322" s="64"/>
      <c r="N322" s="13"/>
      <c r="O322" s="12"/>
      <c r="P322" s="9"/>
      <c r="Q322" s="66"/>
      <c r="R322" s="12"/>
      <c r="S322" s="66"/>
      <c r="T322" s="12"/>
      <c r="U322" s="12"/>
      <c r="V322" s="9"/>
      <c r="W322" s="9"/>
      <c r="X322" s="9"/>
      <c r="Y322" s="9"/>
      <c r="Z322" s="12"/>
      <c r="AA322" s="13"/>
      <c r="AB322" s="13"/>
    </row>
    <row r="323" spans="1:28" ht="12.75" customHeight="1" x14ac:dyDescent="0.2">
      <c r="A323" s="12"/>
      <c r="B323" s="12"/>
      <c r="F323" s="63"/>
      <c r="G323" s="64"/>
      <c r="H323" s="64"/>
      <c r="N323" s="13"/>
      <c r="O323" s="12"/>
      <c r="P323" s="9"/>
      <c r="Q323" s="66"/>
      <c r="R323" s="12"/>
      <c r="S323" s="66"/>
      <c r="T323" s="12"/>
      <c r="U323" s="12"/>
      <c r="V323" s="9"/>
      <c r="W323" s="9"/>
      <c r="X323" s="9"/>
      <c r="Y323" s="9"/>
      <c r="Z323" s="12"/>
      <c r="AA323" s="13"/>
      <c r="AB323" s="13"/>
    </row>
    <row r="324" spans="1:28" ht="12.75" customHeight="1" x14ac:dyDescent="0.2">
      <c r="A324" s="12"/>
      <c r="B324" s="12"/>
      <c r="F324" s="63"/>
      <c r="G324" s="64"/>
      <c r="H324" s="64"/>
      <c r="N324" s="13"/>
      <c r="O324" s="12"/>
      <c r="P324" s="9"/>
      <c r="Q324" s="66"/>
      <c r="R324" s="12"/>
      <c r="S324" s="66"/>
      <c r="T324" s="12"/>
      <c r="U324" s="12"/>
      <c r="V324" s="9"/>
      <c r="W324" s="9"/>
      <c r="X324" s="9"/>
      <c r="Y324" s="9"/>
      <c r="Z324" s="12"/>
      <c r="AA324" s="13"/>
      <c r="AB324" s="13"/>
    </row>
    <row r="325" spans="1:28" ht="12.75" customHeight="1" x14ac:dyDescent="0.2">
      <c r="A325" s="12"/>
      <c r="B325" s="12"/>
      <c r="F325" s="63"/>
      <c r="G325" s="64"/>
      <c r="H325" s="64"/>
      <c r="N325" s="13"/>
      <c r="O325" s="12"/>
      <c r="P325" s="9"/>
      <c r="Q325" s="66"/>
      <c r="R325" s="12"/>
      <c r="S325" s="66"/>
      <c r="T325" s="12"/>
      <c r="U325" s="12"/>
      <c r="V325" s="9"/>
      <c r="W325" s="9"/>
      <c r="X325" s="9"/>
      <c r="Y325" s="9"/>
      <c r="Z325" s="12"/>
      <c r="AA325" s="13"/>
      <c r="AB325" s="13"/>
    </row>
    <row r="326" spans="1:28" ht="12.75" customHeight="1" x14ac:dyDescent="0.2">
      <c r="A326" s="12"/>
      <c r="B326" s="12"/>
      <c r="F326" s="63"/>
      <c r="G326" s="64"/>
      <c r="H326" s="64"/>
      <c r="N326" s="13"/>
      <c r="O326" s="12"/>
      <c r="P326" s="9"/>
      <c r="Q326" s="66"/>
      <c r="R326" s="12"/>
      <c r="S326" s="66"/>
      <c r="T326" s="12"/>
      <c r="U326" s="12"/>
      <c r="V326" s="9"/>
      <c r="W326" s="9"/>
      <c r="X326" s="9"/>
      <c r="Y326" s="9"/>
      <c r="Z326" s="12"/>
      <c r="AA326" s="13"/>
      <c r="AB326" s="13"/>
    </row>
    <row r="327" spans="1:28" ht="12.75" customHeight="1" x14ac:dyDescent="0.2">
      <c r="A327" s="12"/>
      <c r="B327" s="12"/>
      <c r="F327" s="63"/>
      <c r="G327" s="64"/>
      <c r="H327" s="64"/>
      <c r="N327" s="13"/>
      <c r="O327" s="12"/>
      <c r="P327" s="9"/>
      <c r="Q327" s="66"/>
      <c r="R327" s="12"/>
      <c r="S327" s="66"/>
      <c r="T327" s="12"/>
      <c r="U327" s="12"/>
      <c r="V327" s="9"/>
      <c r="W327" s="9"/>
      <c r="X327" s="9"/>
      <c r="Y327" s="9"/>
      <c r="Z327" s="12"/>
      <c r="AA327" s="13"/>
      <c r="AB327" s="13"/>
    </row>
    <row r="328" spans="1:28" ht="12.75" customHeight="1" x14ac:dyDescent="0.2">
      <c r="A328" s="12"/>
      <c r="B328" s="12"/>
      <c r="F328" s="63"/>
      <c r="G328" s="64"/>
      <c r="H328" s="64"/>
      <c r="N328" s="13"/>
      <c r="O328" s="12"/>
      <c r="P328" s="9"/>
      <c r="Q328" s="66"/>
      <c r="R328" s="12"/>
      <c r="S328" s="66"/>
      <c r="T328" s="12"/>
      <c r="U328" s="12"/>
      <c r="V328" s="9"/>
      <c r="W328" s="9"/>
      <c r="X328" s="9"/>
      <c r="Y328" s="9"/>
      <c r="Z328" s="12"/>
      <c r="AA328" s="13"/>
      <c r="AB328" s="13"/>
    </row>
    <row r="329" spans="1:28" ht="12.75" customHeight="1" x14ac:dyDescent="0.2">
      <c r="A329" s="12"/>
      <c r="B329" s="12"/>
      <c r="F329" s="63"/>
      <c r="G329" s="64"/>
      <c r="H329" s="64"/>
      <c r="N329" s="13"/>
      <c r="O329" s="12"/>
      <c r="P329" s="9"/>
      <c r="Q329" s="66"/>
      <c r="R329" s="12"/>
      <c r="S329" s="66"/>
      <c r="T329" s="12"/>
      <c r="U329" s="12"/>
      <c r="V329" s="9"/>
      <c r="W329" s="9"/>
      <c r="X329" s="9"/>
      <c r="Y329" s="9"/>
      <c r="Z329" s="12"/>
      <c r="AA329" s="13"/>
      <c r="AB329" s="13"/>
    </row>
    <row r="330" spans="1:28" ht="12.75" customHeight="1" x14ac:dyDescent="0.2">
      <c r="A330" s="12"/>
      <c r="B330" s="12"/>
      <c r="F330" s="63"/>
      <c r="G330" s="64"/>
      <c r="H330" s="64"/>
      <c r="N330" s="13"/>
      <c r="O330" s="12"/>
      <c r="P330" s="9"/>
      <c r="Q330" s="66"/>
      <c r="R330" s="12"/>
      <c r="S330" s="66"/>
      <c r="T330" s="12"/>
      <c r="U330" s="12"/>
      <c r="V330" s="9"/>
      <c r="W330" s="9"/>
      <c r="X330" s="9"/>
      <c r="Y330" s="9"/>
      <c r="Z330" s="12"/>
      <c r="AA330" s="13"/>
      <c r="AB330" s="13"/>
    </row>
    <row r="331" spans="1:28" ht="12.75" customHeight="1" x14ac:dyDescent="0.2">
      <c r="A331" s="12"/>
      <c r="B331" s="12"/>
      <c r="F331" s="63"/>
      <c r="G331" s="64"/>
      <c r="H331" s="64"/>
      <c r="N331" s="13"/>
      <c r="O331" s="12"/>
      <c r="P331" s="9"/>
      <c r="Q331" s="66"/>
      <c r="R331" s="12"/>
      <c r="S331" s="66"/>
      <c r="T331" s="12"/>
      <c r="U331" s="12"/>
      <c r="V331" s="9"/>
      <c r="W331" s="9"/>
      <c r="X331" s="9"/>
      <c r="Y331" s="9"/>
      <c r="Z331" s="12"/>
      <c r="AA331" s="13"/>
      <c r="AB331" s="13"/>
    </row>
    <row r="332" spans="1:28" ht="12.75" customHeight="1" x14ac:dyDescent="0.2">
      <c r="A332" s="12"/>
      <c r="B332" s="12"/>
      <c r="F332" s="63"/>
      <c r="G332" s="64"/>
      <c r="H332" s="64"/>
      <c r="N332" s="13"/>
      <c r="O332" s="12"/>
      <c r="P332" s="9"/>
      <c r="Q332" s="66"/>
      <c r="R332" s="12"/>
      <c r="S332" s="66"/>
      <c r="T332" s="12"/>
      <c r="U332" s="12"/>
      <c r="V332" s="9"/>
      <c r="W332" s="9"/>
      <c r="X332" s="9"/>
      <c r="Y332" s="9"/>
      <c r="Z332" s="12"/>
      <c r="AA332" s="13"/>
      <c r="AB332" s="13"/>
    </row>
    <row r="333" spans="1:28" ht="12.75" customHeight="1" x14ac:dyDescent="0.2">
      <c r="A333" s="12"/>
      <c r="B333" s="12"/>
      <c r="F333" s="63"/>
      <c r="G333" s="64"/>
      <c r="H333" s="64"/>
      <c r="N333" s="13"/>
      <c r="O333" s="12"/>
      <c r="P333" s="9"/>
      <c r="Q333" s="66"/>
      <c r="R333" s="12"/>
      <c r="S333" s="66"/>
      <c r="T333" s="12"/>
      <c r="U333" s="12"/>
      <c r="V333" s="9"/>
      <c r="W333" s="9"/>
      <c r="X333" s="9"/>
      <c r="Y333" s="9"/>
      <c r="Z333" s="12"/>
      <c r="AA333" s="13"/>
      <c r="AB333" s="13"/>
    </row>
    <row r="334" spans="1:28" ht="12.75" customHeight="1" x14ac:dyDescent="0.2">
      <c r="A334" s="12"/>
      <c r="B334" s="12"/>
      <c r="F334" s="63"/>
      <c r="G334" s="64"/>
      <c r="H334" s="64"/>
      <c r="N334" s="13"/>
      <c r="O334" s="12"/>
      <c r="P334" s="9"/>
      <c r="Q334" s="66"/>
      <c r="R334" s="12"/>
      <c r="S334" s="66"/>
      <c r="T334" s="12"/>
      <c r="U334" s="12"/>
      <c r="V334" s="9"/>
      <c r="W334" s="9"/>
      <c r="X334" s="9"/>
      <c r="Y334" s="9"/>
      <c r="Z334" s="12"/>
      <c r="AA334" s="13"/>
      <c r="AB334" s="13"/>
    </row>
    <row r="335" spans="1:28" ht="12.75" customHeight="1" x14ac:dyDescent="0.2">
      <c r="A335" s="12"/>
      <c r="B335" s="12"/>
      <c r="F335" s="63"/>
      <c r="G335" s="64"/>
      <c r="H335" s="64"/>
      <c r="N335" s="13"/>
      <c r="O335" s="12"/>
      <c r="P335" s="9"/>
      <c r="Q335" s="66"/>
      <c r="R335" s="12"/>
      <c r="S335" s="66"/>
      <c r="T335" s="12"/>
      <c r="U335" s="12"/>
      <c r="V335" s="9"/>
      <c r="W335" s="9"/>
      <c r="X335" s="9"/>
      <c r="Y335" s="9"/>
      <c r="Z335" s="12"/>
      <c r="AA335" s="13"/>
      <c r="AB335" s="13"/>
    </row>
    <row r="336" spans="1:28" ht="12.75" customHeight="1" x14ac:dyDescent="0.2">
      <c r="A336" s="12"/>
      <c r="B336" s="12"/>
      <c r="F336" s="63"/>
      <c r="G336" s="64"/>
      <c r="H336" s="64"/>
      <c r="N336" s="13"/>
      <c r="O336" s="12"/>
      <c r="P336" s="9"/>
      <c r="Q336" s="66"/>
      <c r="R336" s="12"/>
      <c r="S336" s="66"/>
      <c r="T336" s="12"/>
      <c r="U336" s="12"/>
      <c r="V336" s="9"/>
      <c r="W336" s="9"/>
      <c r="X336" s="9"/>
      <c r="Y336" s="9"/>
      <c r="Z336" s="12"/>
      <c r="AA336" s="13"/>
      <c r="AB336" s="13"/>
    </row>
    <row r="337" spans="1:28" ht="12.75" customHeight="1" x14ac:dyDescent="0.2">
      <c r="A337" s="12"/>
      <c r="B337" s="12"/>
      <c r="F337" s="63"/>
      <c r="G337" s="64"/>
      <c r="H337" s="64"/>
      <c r="N337" s="13"/>
      <c r="O337" s="12"/>
      <c r="P337" s="9"/>
      <c r="Q337" s="66"/>
      <c r="R337" s="12"/>
      <c r="S337" s="66"/>
      <c r="T337" s="12"/>
      <c r="U337" s="12"/>
      <c r="V337" s="9"/>
      <c r="W337" s="9"/>
      <c r="X337" s="9"/>
      <c r="Y337" s="9"/>
      <c r="Z337" s="12"/>
      <c r="AA337" s="13"/>
      <c r="AB337" s="13"/>
    </row>
    <row r="338" spans="1:28" ht="12.75" customHeight="1" x14ac:dyDescent="0.2">
      <c r="A338" s="12"/>
      <c r="B338" s="12"/>
      <c r="F338" s="63"/>
      <c r="G338" s="64"/>
      <c r="H338" s="64"/>
      <c r="N338" s="13"/>
      <c r="O338" s="12"/>
      <c r="P338" s="9"/>
      <c r="Q338" s="66"/>
      <c r="R338" s="12"/>
      <c r="S338" s="66"/>
      <c r="T338" s="12"/>
      <c r="U338" s="12"/>
      <c r="V338" s="9"/>
      <c r="W338" s="9"/>
      <c r="X338" s="9"/>
      <c r="Y338" s="9"/>
      <c r="Z338" s="12"/>
      <c r="AA338" s="13"/>
      <c r="AB338" s="13"/>
    </row>
    <row r="339" spans="1:28" ht="12.75" customHeight="1" x14ac:dyDescent="0.2">
      <c r="A339" s="12"/>
      <c r="B339" s="12"/>
      <c r="F339" s="63"/>
      <c r="G339" s="64"/>
      <c r="H339" s="64"/>
      <c r="N339" s="13"/>
      <c r="O339" s="12"/>
      <c r="P339" s="9"/>
      <c r="Q339" s="66"/>
      <c r="R339" s="12"/>
      <c r="S339" s="66"/>
      <c r="T339" s="12"/>
      <c r="U339" s="12"/>
      <c r="V339" s="9"/>
      <c r="W339" s="9"/>
      <c r="X339" s="9"/>
      <c r="Y339" s="9"/>
      <c r="Z339" s="12"/>
      <c r="AA339" s="13"/>
      <c r="AB339" s="13"/>
    </row>
    <row r="340" spans="1:28" ht="12.75" customHeight="1" x14ac:dyDescent="0.2">
      <c r="A340" s="12"/>
      <c r="B340" s="12"/>
      <c r="F340" s="63"/>
      <c r="G340" s="64"/>
      <c r="H340" s="64"/>
      <c r="N340" s="13"/>
      <c r="O340" s="12"/>
      <c r="P340" s="9"/>
      <c r="Q340" s="66"/>
      <c r="R340" s="12"/>
      <c r="S340" s="66"/>
      <c r="T340" s="12"/>
      <c r="U340" s="12"/>
      <c r="V340" s="9"/>
      <c r="W340" s="9"/>
      <c r="X340" s="9"/>
      <c r="Y340" s="9"/>
      <c r="Z340" s="12"/>
      <c r="AA340" s="13"/>
      <c r="AB340" s="13"/>
    </row>
    <row r="341" spans="1:28" ht="12.75" customHeight="1" x14ac:dyDescent="0.2">
      <c r="A341" s="12"/>
      <c r="B341" s="12"/>
      <c r="F341" s="63"/>
      <c r="G341" s="64"/>
      <c r="H341" s="64"/>
      <c r="N341" s="13"/>
      <c r="O341" s="12"/>
      <c r="P341" s="9"/>
      <c r="Q341" s="66"/>
      <c r="R341" s="12"/>
      <c r="S341" s="66"/>
      <c r="T341" s="12"/>
      <c r="U341" s="12"/>
      <c r="V341" s="9"/>
      <c r="W341" s="9"/>
      <c r="X341" s="9"/>
      <c r="Y341" s="9"/>
      <c r="Z341" s="12"/>
      <c r="AA341" s="13"/>
      <c r="AB341" s="13"/>
    </row>
    <row r="342" spans="1:28" ht="12.75" customHeight="1" x14ac:dyDescent="0.2">
      <c r="A342" s="12"/>
      <c r="B342" s="12"/>
      <c r="F342" s="63"/>
      <c r="G342" s="64"/>
      <c r="H342" s="64"/>
      <c r="N342" s="13"/>
      <c r="O342" s="12"/>
      <c r="P342" s="9"/>
      <c r="Q342" s="66"/>
      <c r="R342" s="12"/>
      <c r="S342" s="66"/>
      <c r="T342" s="12"/>
      <c r="U342" s="12"/>
      <c r="V342" s="9"/>
      <c r="W342" s="9"/>
      <c r="X342" s="9"/>
      <c r="Y342" s="9"/>
      <c r="Z342" s="12"/>
      <c r="AA342" s="13"/>
      <c r="AB342" s="13"/>
    </row>
    <row r="343" spans="1:28" ht="12.75" customHeight="1" x14ac:dyDescent="0.2">
      <c r="A343" s="12"/>
      <c r="B343" s="12"/>
      <c r="F343" s="63"/>
      <c r="G343" s="64"/>
      <c r="H343" s="64"/>
      <c r="N343" s="13"/>
      <c r="O343" s="12"/>
      <c r="P343" s="9"/>
      <c r="Q343" s="66"/>
      <c r="R343" s="12"/>
      <c r="S343" s="66"/>
      <c r="T343" s="12"/>
      <c r="U343" s="12"/>
      <c r="V343" s="9"/>
      <c r="W343" s="9"/>
      <c r="X343" s="9"/>
      <c r="Y343" s="9"/>
      <c r="Z343" s="12"/>
      <c r="AA343" s="13"/>
      <c r="AB343" s="13"/>
    </row>
    <row r="344" spans="1:28" ht="12.75" customHeight="1" x14ac:dyDescent="0.2">
      <c r="A344" s="12"/>
      <c r="B344" s="12"/>
      <c r="F344" s="63"/>
      <c r="G344" s="64"/>
      <c r="H344" s="64"/>
      <c r="N344" s="13"/>
      <c r="O344" s="12"/>
      <c r="P344" s="9"/>
      <c r="Q344" s="66"/>
      <c r="R344" s="12"/>
      <c r="S344" s="66"/>
      <c r="T344" s="12"/>
      <c r="U344" s="12"/>
      <c r="V344" s="9"/>
      <c r="W344" s="9"/>
      <c r="X344" s="9"/>
      <c r="Y344" s="9"/>
      <c r="Z344" s="12"/>
      <c r="AA344" s="13"/>
      <c r="AB344" s="13"/>
    </row>
    <row r="345" spans="1:28" ht="12.75" customHeight="1" x14ac:dyDescent="0.2">
      <c r="A345" s="12"/>
      <c r="B345" s="12"/>
      <c r="F345" s="63"/>
      <c r="G345" s="64"/>
      <c r="H345" s="64"/>
      <c r="N345" s="13"/>
      <c r="O345" s="12"/>
      <c r="P345" s="9"/>
      <c r="Q345" s="66"/>
      <c r="R345" s="12"/>
      <c r="S345" s="66"/>
      <c r="T345" s="12"/>
      <c r="U345" s="12"/>
      <c r="V345" s="9"/>
      <c r="W345" s="9"/>
      <c r="X345" s="9"/>
      <c r="Y345" s="9"/>
      <c r="Z345" s="12"/>
      <c r="AA345" s="13"/>
      <c r="AB345" s="13"/>
    </row>
    <row r="346" spans="1:28" ht="12.75" customHeight="1" x14ac:dyDescent="0.2">
      <c r="A346" s="12"/>
      <c r="B346" s="12"/>
      <c r="F346" s="63"/>
      <c r="G346" s="64"/>
      <c r="H346" s="64"/>
      <c r="N346" s="13"/>
      <c r="O346" s="12"/>
      <c r="P346" s="9"/>
      <c r="Q346" s="66"/>
      <c r="R346" s="12"/>
      <c r="S346" s="66"/>
      <c r="T346" s="12"/>
      <c r="U346" s="12"/>
      <c r="V346" s="9"/>
      <c r="W346" s="9"/>
      <c r="X346" s="9"/>
      <c r="Y346" s="9"/>
      <c r="Z346" s="12"/>
      <c r="AA346" s="13"/>
      <c r="AB346" s="13"/>
    </row>
    <row r="347" spans="1:28" ht="12.75" customHeight="1" x14ac:dyDescent="0.2">
      <c r="A347" s="12"/>
      <c r="B347" s="12"/>
      <c r="F347" s="63"/>
      <c r="G347" s="64"/>
      <c r="H347" s="64"/>
      <c r="N347" s="13"/>
      <c r="O347" s="12"/>
      <c r="P347" s="9"/>
      <c r="Q347" s="66"/>
      <c r="R347" s="12"/>
      <c r="S347" s="66"/>
      <c r="T347" s="12"/>
      <c r="U347" s="12"/>
      <c r="V347" s="9"/>
      <c r="W347" s="9"/>
      <c r="X347" s="9"/>
      <c r="Y347" s="9"/>
      <c r="Z347" s="12"/>
      <c r="AA347" s="13"/>
      <c r="AB347" s="13"/>
    </row>
    <row r="348" spans="1:28" ht="12.75" customHeight="1" x14ac:dyDescent="0.2">
      <c r="A348" s="12"/>
      <c r="B348" s="12"/>
      <c r="F348" s="63"/>
      <c r="G348" s="64"/>
      <c r="H348" s="64"/>
      <c r="N348" s="13"/>
      <c r="O348" s="12"/>
      <c r="P348" s="9"/>
      <c r="Q348" s="66"/>
      <c r="R348" s="12"/>
      <c r="S348" s="66"/>
      <c r="T348" s="12"/>
      <c r="U348" s="12"/>
      <c r="V348" s="9"/>
      <c r="W348" s="9"/>
      <c r="X348" s="9"/>
      <c r="Y348" s="9"/>
      <c r="Z348" s="12"/>
      <c r="AA348" s="13"/>
      <c r="AB348" s="13"/>
    </row>
    <row r="349" spans="1:28" ht="12.75" customHeight="1" x14ac:dyDescent="0.2">
      <c r="A349" s="12"/>
      <c r="B349" s="12"/>
      <c r="F349" s="63"/>
      <c r="G349" s="64"/>
      <c r="H349" s="64"/>
      <c r="N349" s="13"/>
      <c r="O349" s="12"/>
      <c r="P349" s="9"/>
      <c r="Q349" s="66"/>
      <c r="R349" s="12"/>
      <c r="S349" s="66"/>
      <c r="T349" s="12"/>
      <c r="U349" s="12"/>
      <c r="V349" s="9"/>
      <c r="W349" s="9"/>
      <c r="X349" s="9"/>
      <c r="Y349" s="9"/>
      <c r="Z349" s="12"/>
      <c r="AA349" s="13"/>
      <c r="AB349" s="13"/>
    </row>
    <row r="350" spans="1:28" ht="12.75" customHeight="1" x14ac:dyDescent="0.2">
      <c r="A350" s="12"/>
      <c r="B350" s="12"/>
      <c r="F350" s="63"/>
      <c r="G350" s="64"/>
      <c r="H350" s="64"/>
      <c r="N350" s="13"/>
      <c r="O350" s="12"/>
      <c r="P350" s="9"/>
      <c r="Q350" s="66"/>
      <c r="R350" s="12"/>
      <c r="S350" s="66"/>
      <c r="T350" s="12"/>
      <c r="U350" s="12"/>
      <c r="V350" s="9"/>
      <c r="W350" s="9"/>
      <c r="X350" s="9"/>
      <c r="Y350" s="9"/>
      <c r="Z350" s="12"/>
      <c r="AA350" s="13"/>
      <c r="AB350" s="13"/>
    </row>
    <row r="351" spans="1:28" ht="12.75" customHeight="1" x14ac:dyDescent="0.2">
      <c r="A351" s="12"/>
      <c r="B351" s="12"/>
      <c r="F351" s="63"/>
      <c r="G351" s="64"/>
      <c r="H351" s="64"/>
      <c r="N351" s="13"/>
      <c r="O351" s="12"/>
      <c r="P351" s="9"/>
      <c r="Q351" s="66"/>
      <c r="R351" s="12"/>
      <c r="S351" s="66"/>
      <c r="T351" s="12"/>
      <c r="U351" s="12"/>
      <c r="V351" s="9"/>
      <c r="W351" s="9"/>
      <c r="X351" s="9"/>
      <c r="Y351" s="9"/>
      <c r="Z351" s="12"/>
      <c r="AA351" s="13"/>
      <c r="AB351" s="13"/>
    </row>
    <row r="352" spans="1:28" ht="12.75" customHeight="1" x14ac:dyDescent="0.2">
      <c r="A352" s="12"/>
      <c r="B352" s="12"/>
      <c r="F352" s="63"/>
      <c r="G352" s="64"/>
      <c r="H352" s="64"/>
      <c r="N352" s="13"/>
      <c r="O352" s="12"/>
      <c r="P352" s="9"/>
      <c r="Q352" s="66"/>
      <c r="R352" s="12"/>
      <c r="S352" s="66"/>
      <c r="T352" s="12"/>
      <c r="U352" s="12"/>
      <c r="V352" s="9"/>
      <c r="W352" s="9"/>
      <c r="X352" s="9"/>
      <c r="Y352" s="9"/>
      <c r="Z352" s="12"/>
      <c r="AA352" s="13"/>
      <c r="AB352" s="13"/>
    </row>
    <row r="353" spans="1:28" ht="12.75" customHeight="1" x14ac:dyDescent="0.2">
      <c r="A353" s="12"/>
      <c r="B353" s="12"/>
      <c r="F353" s="63"/>
      <c r="G353" s="64"/>
      <c r="H353" s="64"/>
      <c r="N353" s="13"/>
      <c r="O353" s="12"/>
      <c r="P353" s="9"/>
      <c r="Q353" s="66"/>
      <c r="R353" s="12"/>
      <c r="S353" s="66"/>
      <c r="T353" s="12"/>
      <c r="U353" s="12"/>
      <c r="V353" s="9"/>
      <c r="W353" s="9"/>
      <c r="X353" s="9"/>
      <c r="Y353" s="9"/>
      <c r="Z353" s="12"/>
      <c r="AA353" s="13"/>
      <c r="AB353" s="13"/>
    </row>
    <row r="354" spans="1:28" ht="12.75" customHeight="1" x14ac:dyDescent="0.2">
      <c r="A354" s="12"/>
      <c r="B354" s="12"/>
      <c r="F354" s="63"/>
      <c r="G354" s="64"/>
      <c r="H354" s="64"/>
      <c r="N354" s="13"/>
      <c r="O354" s="12"/>
      <c r="P354" s="9"/>
      <c r="Q354" s="66"/>
      <c r="R354" s="12"/>
      <c r="S354" s="66"/>
      <c r="T354" s="12"/>
      <c r="U354" s="12"/>
      <c r="V354" s="9"/>
      <c r="W354" s="9"/>
      <c r="X354" s="9"/>
      <c r="Y354" s="9"/>
      <c r="Z354" s="12"/>
      <c r="AA354" s="13"/>
      <c r="AB354" s="13"/>
    </row>
    <row r="355" spans="1:28" ht="12.75" customHeight="1" x14ac:dyDescent="0.2">
      <c r="A355" s="12"/>
      <c r="B355" s="12"/>
      <c r="F355" s="63"/>
      <c r="G355" s="64"/>
      <c r="H355" s="64"/>
      <c r="N355" s="13"/>
      <c r="O355" s="12"/>
      <c r="P355" s="9"/>
      <c r="Q355" s="66"/>
      <c r="R355" s="12"/>
      <c r="S355" s="66"/>
      <c r="T355" s="12"/>
      <c r="U355" s="12"/>
      <c r="V355" s="9"/>
      <c r="W355" s="9"/>
      <c r="X355" s="9"/>
      <c r="Y355" s="9"/>
      <c r="Z355" s="12"/>
      <c r="AA355" s="13"/>
      <c r="AB355" s="13"/>
    </row>
    <row r="356" spans="1:28" ht="12.75" customHeight="1" x14ac:dyDescent="0.2">
      <c r="A356" s="12"/>
      <c r="B356" s="12"/>
      <c r="F356" s="63"/>
      <c r="G356" s="64"/>
      <c r="H356" s="64"/>
      <c r="N356" s="13"/>
      <c r="O356" s="12"/>
      <c r="P356" s="9"/>
      <c r="Q356" s="66"/>
      <c r="R356" s="12"/>
      <c r="S356" s="66"/>
      <c r="T356" s="12"/>
      <c r="U356" s="12"/>
      <c r="V356" s="9"/>
      <c r="W356" s="9"/>
      <c r="X356" s="9"/>
      <c r="Y356" s="9"/>
      <c r="Z356" s="12"/>
      <c r="AA356" s="13"/>
      <c r="AB356" s="13"/>
    </row>
    <row r="357" spans="1:28" ht="12.75" customHeight="1" x14ac:dyDescent="0.2">
      <c r="A357" s="12"/>
      <c r="B357" s="12"/>
      <c r="F357" s="63"/>
      <c r="G357" s="64"/>
      <c r="H357" s="64"/>
      <c r="N357" s="13"/>
      <c r="O357" s="12"/>
      <c r="P357" s="9"/>
      <c r="Q357" s="66"/>
      <c r="R357" s="12"/>
      <c r="S357" s="66"/>
      <c r="T357" s="12"/>
      <c r="U357" s="12"/>
      <c r="V357" s="9"/>
      <c r="W357" s="9"/>
      <c r="X357" s="9"/>
      <c r="Y357" s="9"/>
      <c r="Z357" s="12"/>
      <c r="AA357" s="13"/>
      <c r="AB357" s="13"/>
    </row>
    <row r="358" spans="1:28" ht="12.75" customHeight="1" x14ac:dyDescent="0.2">
      <c r="A358" s="12"/>
      <c r="B358" s="12"/>
      <c r="F358" s="63"/>
      <c r="G358" s="64"/>
      <c r="H358" s="64"/>
      <c r="N358" s="13"/>
      <c r="O358" s="12"/>
      <c r="P358" s="9"/>
      <c r="Q358" s="66"/>
      <c r="R358" s="12"/>
      <c r="S358" s="66"/>
      <c r="T358" s="12"/>
      <c r="U358" s="12"/>
      <c r="V358" s="9"/>
      <c r="W358" s="9"/>
      <c r="X358" s="9"/>
      <c r="Y358" s="9"/>
      <c r="Z358" s="12"/>
      <c r="AA358" s="13"/>
      <c r="AB358" s="13"/>
    </row>
    <row r="359" spans="1:28" ht="12.75" customHeight="1" x14ac:dyDescent="0.2">
      <c r="A359" s="12"/>
      <c r="B359" s="12"/>
      <c r="F359" s="63"/>
      <c r="G359" s="64"/>
      <c r="H359" s="64"/>
      <c r="N359" s="13"/>
      <c r="O359" s="12"/>
      <c r="P359" s="9"/>
      <c r="Q359" s="66"/>
      <c r="R359" s="12"/>
      <c r="S359" s="66"/>
      <c r="T359" s="12"/>
      <c r="U359" s="12"/>
      <c r="V359" s="9"/>
      <c r="W359" s="9"/>
      <c r="X359" s="9"/>
      <c r="Y359" s="9"/>
      <c r="Z359" s="12"/>
      <c r="AA359" s="13"/>
      <c r="AB359" s="13"/>
    </row>
    <row r="360" spans="1:28" ht="12.75" customHeight="1" x14ac:dyDescent="0.2">
      <c r="A360" s="12"/>
      <c r="B360" s="12"/>
      <c r="F360" s="63"/>
      <c r="G360" s="64"/>
      <c r="H360" s="64"/>
      <c r="N360" s="13"/>
      <c r="O360" s="12"/>
      <c r="P360" s="9"/>
      <c r="Q360" s="66"/>
      <c r="R360" s="12"/>
      <c r="S360" s="66"/>
      <c r="T360" s="12"/>
      <c r="U360" s="12"/>
      <c r="V360" s="9"/>
      <c r="W360" s="9"/>
      <c r="X360" s="9"/>
      <c r="Y360" s="9"/>
      <c r="Z360" s="12"/>
      <c r="AA360" s="13"/>
      <c r="AB360" s="13"/>
    </row>
    <row r="361" spans="1:28" ht="12.75" customHeight="1" x14ac:dyDescent="0.2">
      <c r="A361" s="12"/>
      <c r="B361" s="12"/>
      <c r="F361" s="63"/>
      <c r="G361" s="64"/>
      <c r="H361" s="64"/>
      <c r="N361" s="13"/>
      <c r="O361" s="12"/>
      <c r="P361" s="9"/>
      <c r="Q361" s="66"/>
      <c r="R361" s="12"/>
      <c r="S361" s="66"/>
      <c r="T361" s="12"/>
      <c r="U361" s="12"/>
      <c r="V361" s="9"/>
      <c r="W361" s="9"/>
      <c r="X361" s="9"/>
      <c r="Y361" s="9"/>
      <c r="Z361" s="12"/>
      <c r="AA361" s="13"/>
      <c r="AB361" s="13"/>
    </row>
    <row r="362" spans="1:28" ht="12.75" customHeight="1" x14ac:dyDescent="0.2">
      <c r="A362" s="12"/>
      <c r="B362" s="12"/>
      <c r="F362" s="63"/>
      <c r="G362" s="64"/>
      <c r="H362" s="64"/>
      <c r="N362" s="13"/>
      <c r="O362" s="12"/>
      <c r="P362" s="9"/>
      <c r="Q362" s="66"/>
      <c r="R362" s="12"/>
      <c r="S362" s="66"/>
      <c r="T362" s="12"/>
      <c r="U362" s="12"/>
      <c r="V362" s="9"/>
      <c r="W362" s="9"/>
      <c r="X362" s="9"/>
      <c r="Y362" s="9"/>
      <c r="Z362" s="12"/>
      <c r="AA362" s="13"/>
      <c r="AB362" s="13"/>
    </row>
    <row r="363" spans="1:28" ht="12.75" customHeight="1" x14ac:dyDescent="0.2">
      <c r="A363" s="12"/>
      <c r="B363" s="12"/>
      <c r="F363" s="63"/>
      <c r="G363" s="64"/>
      <c r="H363" s="64"/>
      <c r="N363" s="13"/>
      <c r="O363" s="12"/>
      <c r="P363" s="9"/>
      <c r="Q363" s="66"/>
      <c r="R363" s="12"/>
      <c r="S363" s="66"/>
      <c r="T363" s="12"/>
      <c r="U363" s="12"/>
      <c r="V363" s="9"/>
      <c r="W363" s="9"/>
      <c r="X363" s="9"/>
      <c r="Y363" s="9"/>
      <c r="Z363" s="12"/>
      <c r="AA363" s="13"/>
      <c r="AB363" s="13"/>
    </row>
    <row r="364" spans="1:28" ht="12.75" customHeight="1" x14ac:dyDescent="0.2">
      <c r="A364" s="12"/>
      <c r="B364" s="12"/>
      <c r="F364" s="63"/>
      <c r="G364" s="64"/>
      <c r="H364" s="64"/>
      <c r="N364" s="13"/>
      <c r="O364" s="12"/>
      <c r="P364" s="9"/>
      <c r="Q364" s="66"/>
      <c r="R364" s="12"/>
      <c r="S364" s="66"/>
      <c r="T364" s="12"/>
      <c r="U364" s="12"/>
      <c r="V364" s="9"/>
      <c r="W364" s="9"/>
      <c r="X364" s="9"/>
      <c r="Y364" s="9"/>
      <c r="Z364" s="12"/>
      <c r="AA364" s="13"/>
      <c r="AB364" s="13"/>
    </row>
    <row r="365" spans="1:28" ht="12.75" customHeight="1" x14ac:dyDescent="0.2">
      <c r="A365" s="12"/>
      <c r="B365" s="12"/>
      <c r="F365" s="63"/>
      <c r="G365" s="64"/>
      <c r="H365" s="64"/>
      <c r="N365" s="13"/>
      <c r="O365" s="12"/>
      <c r="P365" s="9"/>
      <c r="Q365" s="66"/>
      <c r="R365" s="12"/>
      <c r="S365" s="66"/>
      <c r="T365" s="12"/>
      <c r="U365" s="12"/>
      <c r="V365" s="9"/>
      <c r="W365" s="9"/>
      <c r="X365" s="9"/>
      <c r="Y365" s="9"/>
      <c r="Z365" s="12"/>
      <c r="AA365" s="13"/>
      <c r="AB365" s="13"/>
    </row>
    <row r="366" spans="1:28" ht="12.75" customHeight="1" x14ac:dyDescent="0.2">
      <c r="A366" s="12"/>
      <c r="B366" s="12"/>
      <c r="F366" s="63"/>
      <c r="G366" s="64"/>
      <c r="H366" s="64"/>
      <c r="N366" s="13"/>
      <c r="O366" s="12"/>
      <c r="P366" s="9"/>
      <c r="Q366" s="66"/>
      <c r="R366" s="12"/>
      <c r="S366" s="66"/>
      <c r="T366" s="12"/>
      <c r="U366" s="12"/>
      <c r="V366" s="9"/>
      <c r="W366" s="9"/>
      <c r="X366" s="9"/>
      <c r="Y366" s="9"/>
      <c r="Z366" s="12"/>
      <c r="AA366" s="13"/>
      <c r="AB366" s="13"/>
    </row>
    <row r="367" spans="1:28" ht="12.75" customHeight="1" x14ac:dyDescent="0.2">
      <c r="A367" s="12"/>
      <c r="B367" s="12"/>
      <c r="F367" s="63"/>
      <c r="G367" s="64"/>
      <c r="H367" s="64"/>
      <c r="N367" s="13"/>
      <c r="O367" s="12"/>
      <c r="P367" s="9"/>
      <c r="Q367" s="66"/>
      <c r="R367" s="12"/>
      <c r="S367" s="66"/>
      <c r="T367" s="12"/>
      <c r="U367" s="12"/>
      <c r="V367" s="9"/>
      <c r="W367" s="9"/>
      <c r="X367" s="9"/>
      <c r="Y367" s="9"/>
      <c r="Z367" s="12"/>
      <c r="AA367" s="13"/>
      <c r="AB367" s="13"/>
    </row>
    <row r="368" spans="1:28" ht="12.75" customHeight="1" x14ac:dyDescent="0.2">
      <c r="A368" s="12"/>
      <c r="B368" s="12"/>
      <c r="F368" s="63"/>
      <c r="G368" s="64"/>
      <c r="H368" s="64"/>
      <c r="N368" s="13"/>
      <c r="O368" s="12"/>
      <c r="P368" s="9"/>
      <c r="Q368" s="66"/>
      <c r="R368" s="12"/>
      <c r="S368" s="66"/>
      <c r="T368" s="12"/>
      <c r="U368" s="12"/>
      <c r="V368" s="9"/>
      <c r="W368" s="9"/>
      <c r="X368" s="9"/>
      <c r="Y368" s="9"/>
      <c r="Z368" s="12"/>
      <c r="AA368" s="13"/>
      <c r="AB368" s="13"/>
    </row>
    <row r="369" spans="1:28" ht="12.75" customHeight="1" x14ac:dyDescent="0.2">
      <c r="A369" s="12"/>
      <c r="B369" s="12"/>
      <c r="F369" s="63"/>
      <c r="G369" s="64"/>
      <c r="H369" s="64"/>
      <c r="N369" s="13"/>
      <c r="O369" s="12"/>
      <c r="P369" s="9"/>
      <c r="Q369" s="66"/>
      <c r="R369" s="12"/>
      <c r="S369" s="66"/>
      <c r="T369" s="12"/>
      <c r="U369" s="12"/>
      <c r="V369" s="9"/>
      <c r="W369" s="9"/>
      <c r="X369" s="9"/>
      <c r="Y369" s="9"/>
      <c r="Z369" s="12"/>
      <c r="AA369" s="13"/>
      <c r="AB369" s="13"/>
    </row>
    <row r="370" spans="1:28" ht="12.75" customHeight="1" x14ac:dyDescent="0.2">
      <c r="A370" s="12"/>
      <c r="B370" s="12"/>
      <c r="F370" s="63"/>
      <c r="G370" s="64"/>
      <c r="H370" s="64"/>
      <c r="N370" s="13"/>
      <c r="O370" s="12"/>
      <c r="P370" s="9"/>
      <c r="Q370" s="66"/>
      <c r="R370" s="12"/>
      <c r="S370" s="66"/>
      <c r="T370" s="12"/>
      <c r="U370" s="12"/>
      <c r="V370" s="9"/>
      <c r="W370" s="9"/>
      <c r="X370" s="9"/>
      <c r="Y370" s="9"/>
      <c r="Z370" s="12"/>
      <c r="AA370" s="13"/>
      <c r="AB370" s="13"/>
    </row>
    <row r="371" spans="1:28" ht="12.75" customHeight="1" x14ac:dyDescent="0.2">
      <c r="A371" s="12"/>
      <c r="B371" s="12"/>
      <c r="F371" s="63"/>
      <c r="G371" s="64"/>
      <c r="H371" s="64"/>
      <c r="N371" s="13"/>
      <c r="O371" s="12"/>
      <c r="P371" s="9"/>
      <c r="Q371" s="66"/>
      <c r="R371" s="12"/>
      <c r="S371" s="66"/>
      <c r="T371" s="12"/>
      <c r="U371" s="12"/>
      <c r="V371" s="9"/>
      <c r="W371" s="9"/>
      <c r="X371" s="9"/>
      <c r="Y371" s="9"/>
      <c r="Z371" s="12"/>
      <c r="AA371" s="13"/>
      <c r="AB371" s="13"/>
    </row>
    <row r="372" spans="1:28" ht="12.75" customHeight="1" x14ac:dyDescent="0.2">
      <c r="A372" s="12"/>
      <c r="B372" s="12"/>
      <c r="F372" s="63"/>
      <c r="G372" s="64"/>
      <c r="H372" s="64"/>
      <c r="N372" s="13"/>
      <c r="O372" s="12"/>
      <c r="P372" s="9"/>
      <c r="Q372" s="66"/>
      <c r="R372" s="12"/>
      <c r="S372" s="66"/>
      <c r="T372" s="12"/>
      <c r="U372" s="12"/>
      <c r="V372" s="9"/>
      <c r="W372" s="9"/>
      <c r="X372" s="9"/>
      <c r="Y372" s="9"/>
      <c r="Z372" s="12"/>
      <c r="AA372" s="13"/>
      <c r="AB372" s="13"/>
    </row>
    <row r="373" spans="1:28" ht="12.75" customHeight="1" x14ac:dyDescent="0.2">
      <c r="A373" s="12"/>
      <c r="B373" s="12"/>
      <c r="F373" s="63"/>
      <c r="G373" s="64"/>
      <c r="H373" s="64"/>
      <c r="N373" s="13"/>
      <c r="O373" s="12"/>
      <c r="P373" s="9"/>
      <c r="Q373" s="66"/>
      <c r="R373" s="12"/>
      <c r="S373" s="66"/>
      <c r="T373" s="12"/>
      <c r="U373" s="12"/>
      <c r="V373" s="9"/>
      <c r="W373" s="9"/>
      <c r="X373" s="9"/>
      <c r="Y373" s="9"/>
      <c r="Z373" s="12"/>
      <c r="AA373" s="13"/>
      <c r="AB373" s="13"/>
    </row>
    <row r="374" spans="1:28" ht="12.75" customHeight="1" x14ac:dyDescent="0.2">
      <c r="A374" s="12"/>
      <c r="B374" s="12"/>
      <c r="F374" s="63"/>
      <c r="G374" s="64"/>
      <c r="H374" s="64"/>
      <c r="N374" s="13"/>
      <c r="O374" s="12"/>
      <c r="P374" s="9"/>
      <c r="Q374" s="66"/>
      <c r="R374" s="12"/>
      <c r="S374" s="66"/>
      <c r="T374" s="12"/>
      <c r="U374" s="12"/>
      <c r="V374" s="9"/>
      <c r="W374" s="9"/>
      <c r="X374" s="9"/>
      <c r="Y374" s="9"/>
      <c r="Z374" s="12"/>
      <c r="AA374" s="13"/>
      <c r="AB374" s="13"/>
    </row>
    <row r="375" spans="1:28" ht="12.75" customHeight="1" x14ac:dyDescent="0.2">
      <c r="A375" s="12"/>
      <c r="B375" s="12"/>
      <c r="F375" s="63"/>
      <c r="G375" s="64"/>
      <c r="H375" s="64"/>
      <c r="N375" s="13"/>
      <c r="O375" s="12"/>
      <c r="P375" s="9"/>
      <c r="Q375" s="66"/>
      <c r="R375" s="12"/>
      <c r="S375" s="66"/>
      <c r="T375" s="12"/>
      <c r="U375" s="12"/>
      <c r="V375" s="9"/>
      <c r="W375" s="9"/>
      <c r="X375" s="9"/>
      <c r="Y375" s="9"/>
      <c r="Z375" s="12"/>
      <c r="AA375" s="13"/>
      <c r="AB375" s="13"/>
    </row>
    <row r="376" spans="1:28" ht="12.75" customHeight="1" x14ac:dyDescent="0.2">
      <c r="A376" s="12"/>
      <c r="B376" s="12"/>
      <c r="F376" s="63"/>
      <c r="G376" s="64"/>
      <c r="H376" s="64"/>
      <c r="N376" s="13"/>
      <c r="O376" s="12"/>
      <c r="P376" s="9"/>
      <c r="Q376" s="66"/>
      <c r="R376" s="12"/>
      <c r="S376" s="66"/>
      <c r="T376" s="12"/>
      <c r="U376" s="12"/>
      <c r="V376" s="9"/>
      <c r="W376" s="9"/>
      <c r="X376" s="9"/>
      <c r="Y376" s="9"/>
      <c r="Z376" s="12"/>
      <c r="AA376" s="13"/>
      <c r="AB376" s="13"/>
    </row>
    <row r="377" spans="1:28" ht="12.75" customHeight="1" x14ac:dyDescent="0.2">
      <c r="A377" s="12"/>
      <c r="B377" s="12"/>
      <c r="F377" s="63"/>
      <c r="G377" s="64"/>
      <c r="H377" s="64"/>
      <c r="N377" s="13"/>
      <c r="O377" s="12"/>
      <c r="P377" s="9"/>
      <c r="Q377" s="66"/>
      <c r="R377" s="12"/>
      <c r="S377" s="66"/>
      <c r="T377" s="12"/>
      <c r="U377" s="12"/>
      <c r="V377" s="9"/>
      <c r="W377" s="9"/>
      <c r="X377" s="9"/>
      <c r="Y377" s="9"/>
      <c r="Z377" s="12"/>
      <c r="AA377" s="13"/>
      <c r="AB377" s="13"/>
    </row>
    <row r="378" spans="1:28" ht="12.75" customHeight="1" x14ac:dyDescent="0.2">
      <c r="A378" s="12"/>
      <c r="B378" s="12"/>
      <c r="F378" s="63"/>
      <c r="G378" s="64"/>
      <c r="H378" s="64"/>
      <c r="N378" s="13"/>
      <c r="O378" s="12"/>
      <c r="P378" s="9"/>
      <c r="Q378" s="66"/>
      <c r="R378" s="12"/>
      <c r="S378" s="66"/>
      <c r="T378" s="12"/>
      <c r="U378" s="12"/>
      <c r="V378" s="9"/>
      <c r="W378" s="9"/>
      <c r="X378" s="9"/>
      <c r="Y378" s="9"/>
      <c r="Z378" s="12"/>
      <c r="AA378" s="13"/>
      <c r="AB378" s="13"/>
    </row>
    <row r="379" spans="1:28" ht="12.75" customHeight="1" x14ac:dyDescent="0.2">
      <c r="A379" s="12"/>
      <c r="B379" s="12"/>
      <c r="F379" s="63"/>
      <c r="G379" s="64"/>
      <c r="H379" s="64"/>
      <c r="N379" s="13"/>
      <c r="O379" s="12"/>
      <c r="P379" s="9"/>
      <c r="Q379" s="66"/>
      <c r="R379" s="12"/>
      <c r="S379" s="66"/>
      <c r="T379" s="12"/>
      <c r="U379" s="12"/>
      <c r="V379" s="9"/>
      <c r="W379" s="9"/>
      <c r="X379" s="9"/>
      <c r="Y379" s="9"/>
      <c r="Z379" s="12"/>
      <c r="AA379" s="13"/>
      <c r="AB379" s="13"/>
    </row>
    <row r="380" spans="1:28" ht="12.75" customHeight="1" x14ac:dyDescent="0.2">
      <c r="A380" s="12"/>
      <c r="B380" s="12"/>
      <c r="F380" s="63"/>
      <c r="G380" s="64"/>
      <c r="H380" s="64"/>
      <c r="N380" s="13"/>
      <c r="O380" s="12"/>
      <c r="P380" s="9"/>
      <c r="Q380" s="66"/>
      <c r="R380" s="12"/>
      <c r="S380" s="66"/>
      <c r="T380" s="12"/>
      <c r="U380" s="12"/>
      <c r="V380" s="9"/>
      <c r="W380" s="9"/>
      <c r="X380" s="9"/>
      <c r="Y380" s="9"/>
      <c r="Z380" s="12"/>
      <c r="AA380" s="13"/>
      <c r="AB380" s="13"/>
    </row>
    <row r="381" spans="1:28" ht="12.75" customHeight="1" x14ac:dyDescent="0.2">
      <c r="A381" s="12"/>
      <c r="B381" s="12"/>
      <c r="F381" s="63"/>
      <c r="G381" s="64"/>
      <c r="H381" s="64"/>
      <c r="N381" s="13"/>
      <c r="O381" s="12"/>
      <c r="P381" s="9"/>
      <c r="Q381" s="66"/>
      <c r="R381" s="12"/>
      <c r="S381" s="66"/>
      <c r="T381" s="12"/>
      <c r="U381" s="12"/>
      <c r="V381" s="9"/>
      <c r="W381" s="9"/>
      <c r="X381" s="9"/>
      <c r="Y381" s="9"/>
      <c r="Z381" s="12"/>
      <c r="AA381" s="13"/>
      <c r="AB381" s="13"/>
    </row>
    <row r="382" spans="1:28" ht="12.75" customHeight="1" x14ac:dyDescent="0.2">
      <c r="A382" s="12"/>
      <c r="B382" s="12"/>
      <c r="F382" s="63"/>
      <c r="G382" s="64"/>
      <c r="H382" s="64"/>
      <c r="N382" s="13"/>
      <c r="O382" s="12"/>
      <c r="P382" s="9"/>
      <c r="Q382" s="66"/>
      <c r="R382" s="12"/>
      <c r="S382" s="66"/>
      <c r="T382" s="12"/>
      <c r="U382" s="12"/>
      <c r="V382" s="9"/>
      <c r="W382" s="9"/>
      <c r="X382" s="9"/>
      <c r="Y382" s="9"/>
      <c r="Z382" s="12"/>
      <c r="AA382" s="13"/>
      <c r="AB382" s="13"/>
    </row>
    <row r="383" spans="1:28" ht="12.75" customHeight="1" x14ac:dyDescent="0.2">
      <c r="A383" s="12"/>
      <c r="B383" s="12"/>
      <c r="F383" s="63"/>
      <c r="G383" s="64"/>
      <c r="H383" s="64"/>
      <c r="N383" s="13"/>
      <c r="O383" s="12"/>
      <c r="P383" s="9"/>
      <c r="Q383" s="66"/>
      <c r="R383" s="12"/>
      <c r="S383" s="66"/>
      <c r="T383" s="12"/>
      <c r="U383" s="12"/>
      <c r="V383" s="9"/>
      <c r="W383" s="9"/>
      <c r="X383" s="9"/>
      <c r="Y383" s="9"/>
      <c r="Z383" s="12"/>
      <c r="AA383" s="13"/>
      <c r="AB383" s="13"/>
    </row>
    <row r="384" spans="1:28" ht="12.75" customHeight="1" x14ac:dyDescent="0.2">
      <c r="A384" s="12"/>
      <c r="B384" s="12"/>
      <c r="F384" s="63"/>
      <c r="G384" s="64"/>
      <c r="H384" s="64"/>
      <c r="N384" s="13"/>
      <c r="O384" s="12"/>
      <c r="P384" s="9"/>
      <c r="Q384" s="66"/>
      <c r="R384" s="12"/>
      <c r="S384" s="66"/>
      <c r="T384" s="12"/>
      <c r="U384" s="12"/>
      <c r="V384" s="9"/>
      <c r="W384" s="9"/>
      <c r="X384" s="9"/>
      <c r="Y384" s="9"/>
      <c r="Z384" s="12"/>
      <c r="AA384" s="13"/>
      <c r="AB384" s="13"/>
    </row>
    <row r="385" spans="1:28" ht="12.75" customHeight="1" x14ac:dyDescent="0.2">
      <c r="A385" s="12"/>
      <c r="B385" s="12"/>
      <c r="F385" s="63"/>
      <c r="G385" s="64"/>
      <c r="H385" s="64"/>
      <c r="N385" s="13"/>
      <c r="O385" s="12"/>
      <c r="P385" s="9"/>
      <c r="Q385" s="66"/>
      <c r="R385" s="12"/>
      <c r="S385" s="66"/>
      <c r="T385" s="12"/>
      <c r="U385" s="12"/>
      <c r="V385" s="9"/>
      <c r="W385" s="9"/>
      <c r="X385" s="9"/>
      <c r="Y385" s="9"/>
      <c r="Z385" s="12"/>
      <c r="AA385" s="13"/>
      <c r="AB385" s="13"/>
    </row>
    <row r="386" spans="1:28" ht="12.75" customHeight="1" x14ac:dyDescent="0.2">
      <c r="A386" s="12"/>
      <c r="B386" s="12"/>
      <c r="F386" s="63"/>
      <c r="G386" s="64"/>
      <c r="H386" s="64"/>
      <c r="N386" s="13"/>
      <c r="O386" s="12"/>
      <c r="P386" s="9"/>
      <c r="Q386" s="66"/>
      <c r="R386" s="12"/>
      <c r="S386" s="66"/>
      <c r="T386" s="12"/>
      <c r="U386" s="12"/>
      <c r="V386" s="9"/>
      <c r="W386" s="9"/>
      <c r="X386" s="9"/>
      <c r="Y386" s="9"/>
      <c r="Z386" s="12"/>
      <c r="AA386" s="13"/>
      <c r="AB386" s="13"/>
    </row>
    <row r="387" spans="1:28" ht="12.75" customHeight="1" x14ac:dyDescent="0.2">
      <c r="A387" s="12"/>
      <c r="B387" s="12"/>
      <c r="F387" s="63"/>
      <c r="G387" s="64"/>
      <c r="H387" s="64"/>
      <c r="N387" s="13"/>
      <c r="O387" s="12"/>
      <c r="P387" s="9"/>
      <c r="Q387" s="66"/>
      <c r="R387" s="12"/>
      <c r="S387" s="66"/>
      <c r="T387" s="12"/>
      <c r="U387" s="12"/>
      <c r="V387" s="9"/>
      <c r="W387" s="9"/>
      <c r="X387" s="9"/>
      <c r="Y387" s="9"/>
      <c r="Z387" s="12"/>
      <c r="AA387" s="13"/>
      <c r="AB387" s="13"/>
    </row>
    <row r="388" spans="1:28" ht="12.75" customHeight="1" x14ac:dyDescent="0.2">
      <c r="A388" s="12"/>
      <c r="B388" s="12"/>
      <c r="F388" s="63"/>
      <c r="G388" s="64"/>
      <c r="H388" s="64"/>
      <c r="N388" s="13"/>
      <c r="O388" s="12"/>
      <c r="P388" s="9"/>
      <c r="Q388" s="66"/>
      <c r="R388" s="12"/>
      <c r="S388" s="66"/>
      <c r="T388" s="12"/>
      <c r="U388" s="12"/>
      <c r="V388" s="9"/>
      <c r="W388" s="9"/>
      <c r="X388" s="9"/>
      <c r="Y388" s="9"/>
      <c r="Z388" s="12"/>
      <c r="AA388" s="13"/>
      <c r="AB388" s="13"/>
    </row>
    <row r="389" spans="1:28" ht="12.75" customHeight="1" x14ac:dyDescent="0.2">
      <c r="A389" s="12"/>
      <c r="B389" s="12"/>
      <c r="F389" s="63"/>
      <c r="G389" s="64"/>
      <c r="H389" s="64"/>
      <c r="N389" s="13"/>
      <c r="O389" s="12"/>
      <c r="P389" s="9"/>
      <c r="Q389" s="66"/>
      <c r="R389" s="12"/>
      <c r="S389" s="66"/>
      <c r="T389" s="12"/>
      <c r="U389" s="12"/>
      <c r="V389" s="9"/>
      <c r="W389" s="9"/>
      <c r="X389" s="9"/>
      <c r="Y389" s="9"/>
      <c r="Z389" s="12"/>
      <c r="AA389" s="13"/>
      <c r="AB389" s="13"/>
    </row>
    <row r="390" spans="1:28" ht="12.75" customHeight="1" x14ac:dyDescent="0.2">
      <c r="A390" s="12"/>
      <c r="B390" s="12"/>
      <c r="F390" s="63"/>
      <c r="G390" s="64"/>
      <c r="H390" s="64"/>
      <c r="N390" s="13"/>
      <c r="O390" s="12"/>
      <c r="P390" s="9"/>
      <c r="Q390" s="66"/>
      <c r="R390" s="12"/>
      <c r="S390" s="66"/>
      <c r="T390" s="12"/>
      <c r="U390" s="12"/>
      <c r="V390" s="9"/>
      <c r="W390" s="9"/>
      <c r="X390" s="9"/>
      <c r="Y390" s="9"/>
      <c r="Z390" s="12"/>
      <c r="AA390" s="13"/>
      <c r="AB390" s="13"/>
    </row>
    <row r="391" spans="1:28" ht="12.75" customHeight="1" x14ac:dyDescent="0.2">
      <c r="A391" s="12"/>
      <c r="B391" s="12"/>
      <c r="F391" s="63"/>
      <c r="G391" s="64"/>
      <c r="H391" s="64"/>
      <c r="N391" s="13"/>
      <c r="O391" s="12"/>
      <c r="P391" s="9"/>
      <c r="Q391" s="66"/>
      <c r="R391" s="12"/>
      <c r="S391" s="66"/>
      <c r="T391" s="12"/>
      <c r="U391" s="12"/>
      <c r="V391" s="9"/>
      <c r="W391" s="9"/>
      <c r="X391" s="9"/>
      <c r="Y391" s="9"/>
      <c r="Z391" s="12"/>
      <c r="AA391" s="13"/>
      <c r="AB391" s="13"/>
    </row>
    <row r="392" spans="1:28" ht="12.75" customHeight="1" x14ac:dyDescent="0.2">
      <c r="A392" s="12"/>
      <c r="B392" s="12"/>
      <c r="F392" s="63"/>
      <c r="G392" s="64"/>
      <c r="H392" s="64"/>
      <c r="N392" s="13"/>
      <c r="O392" s="12"/>
      <c r="P392" s="9"/>
      <c r="Q392" s="66"/>
      <c r="R392" s="12"/>
      <c r="S392" s="66"/>
      <c r="T392" s="12"/>
      <c r="U392" s="12"/>
      <c r="V392" s="9"/>
      <c r="W392" s="9"/>
      <c r="X392" s="9"/>
      <c r="Y392" s="9"/>
      <c r="Z392" s="12"/>
      <c r="AA392" s="13"/>
      <c r="AB392" s="13"/>
    </row>
    <row r="393" spans="1:28" ht="12.75" customHeight="1" x14ac:dyDescent="0.2">
      <c r="A393" s="12"/>
      <c r="B393" s="12"/>
      <c r="F393" s="63"/>
      <c r="G393" s="64"/>
      <c r="H393" s="64"/>
      <c r="N393" s="13"/>
      <c r="O393" s="12"/>
      <c r="P393" s="9"/>
      <c r="Q393" s="66"/>
      <c r="R393" s="12"/>
      <c r="S393" s="66"/>
      <c r="T393" s="12"/>
      <c r="U393" s="12"/>
      <c r="V393" s="9"/>
      <c r="W393" s="9"/>
      <c r="X393" s="9"/>
      <c r="Y393" s="9"/>
      <c r="Z393" s="12"/>
      <c r="AA393" s="13"/>
      <c r="AB393" s="13"/>
    </row>
    <row r="394" spans="1:28" ht="12.75" customHeight="1" x14ac:dyDescent="0.2">
      <c r="A394" s="12"/>
      <c r="B394" s="12"/>
      <c r="F394" s="63"/>
      <c r="G394" s="64"/>
      <c r="H394" s="64"/>
      <c r="N394" s="13"/>
      <c r="O394" s="12"/>
      <c r="P394" s="9"/>
      <c r="Q394" s="66"/>
      <c r="R394" s="12"/>
      <c r="S394" s="66"/>
      <c r="T394" s="12"/>
      <c r="U394" s="12"/>
      <c r="V394" s="9"/>
      <c r="W394" s="9"/>
      <c r="X394" s="9"/>
      <c r="Y394" s="9"/>
      <c r="Z394" s="12"/>
      <c r="AA394" s="13"/>
      <c r="AB394" s="13"/>
    </row>
    <row r="395" spans="1:28" ht="12.75" customHeight="1" x14ac:dyDescent="0.2">
      <c r="A395" s="12"/>
      <c r="B395" s="12"/>
      <c r="F395" s="63"/>
      <c r="G395" s="64"/>
      <c r="H395" s="64"/>
      <c r="N395" s="13"/>
      <c r="O395" s="12"/>
      <c r="P395" s="9"/>
      <c r="Q395" s="66"/>
      <c r="R395" s="12"/>
      <c r="S395" s="66"/>
      <c r="T395" s="12"/>
      <c r="U395" s="12"/>
      <c r="V395" s="9"/>
      <c r="W395" s="9"/>
      <c r="X395" s="9"/>
      <c r="Y395" s="9"/>
      <c r="Z395" s="12"/>
      <c r="AA395" s="13"/>
      <c r="AB395" s="13"/>
    </row>
    <row r="396" spans="1:28" ht="12.75" customHeight="1" x14ac:dyDescent="0.2">
      <c r="A396" s="12"/>
      <c r="B396" s="12"/>
      <c r="F396" s="63"/>
      <c r="G396" s="64"/>
      <c r="H396" s="64"/>
      <c r="N396" s="13"/>
      <c r="O396" s="12"/>
      <c r="P396" s="9"/>
      <c r="Q396" s="66"/>
      <c r="R396" s="12"/>
      <c r="S396" s="66"/>
      <c r="T396" s="12"/>
      <c r="U396" s="12"/>
      <c r="V396" s="9"/>
      <c r="W396" s="9"/>
      <c r="X396" s="9"/>
      <c r="Y396" s="9"/>
      <c r="Z396" s="12"/>
      <c r="AA396" s="13"/>
      <c r="AB396" s="13"/>
    </row>
    <row r="397" spans="1:28" ht="12.75" customHeight="1" x14ac:dyDescent="0.2">
      <c r="A397" s="12"/>
      <c r="B397" s="12"/>
      <c r="F397" s="63"/>
      <c r="G397" s="64"/>
      <c r="H397" s="64"/>
      <c r="N397" s="13"/>
      <c r="O397" s="12"/>
      <c r="P397" s="9"/>
      <c r="Q397" s="66"/>
      <c r="R397" s="12"/>
      <c r="S397" s="66"/>
      <c r="T397" s="12"/>
      <c r="U397" s="12"/>
      <c r="V397" s="9"/>
      <c r="W397" s="9"/>
      <c r="X397" s="9"/>
      <c r="Y397" s="9"/>
      <c r="Z397" s="12"/>
      <c r="AA397" s="13"/>
      <c r="AB397" s="13"/>
    </row>
    <row r="398" spans="1:28" ht="12.75" customHeight="1" x14ac:dyDescent="0.2">
      <c r="A398" s="12"/>
      <c r="B398" s="12"/>
      <c r="F398" s="63"/>
      <c r="G398" s="64"/>
      <c r="H398" s="64"/>
      <c r="N398" s="13"/>
      <c r="O398" s="12"/>
      <c r="P398" s="9"/>
      <c r="Q398" s="66"/>
      <c r="R398" s="12"/>
      <c r="S398" s="66"/>
      <c r="T398" s="12"/>
      <c r="U398" s="12"/>
      <c r="V398" s="9"/>
      <c r="W398" s="9"/>
      <c r="X398" s="9"/>
      <c r="Y398" s="9"/>
      <c r="Z398" s="12"/>
      <c r="AA398" s="13"/>
      <c r="AB398" s="13"/>
    </row>
    <row r="399" spans="1:28" ht="12.75" customHeight="1" x14ac:dyDescent="0.2">
      <c r="A399" s="12"/>
      <c r="B399" s="12"/>
      <c r="F399" s="63"/>
      <c r="G399" s="64"/>
      <c r="H399" s="64"/>
      <c r="N399" s="13"/>
      <c r="O399" s="12"/>
      <c r="P399" s="9"/>
      <c r="Q399" s="66"/>
      <c r="R399" s="12"/>
      <c r="S399" s="66"/>
      <c r="T399" s="12"/>
      <c r="U399" s="12"/>
      <c r="V399" s="9"/>
      <c r="W399" s="9"/>
      <c r="X399" s="9"/>
      <c r="Y399" s="9"/>
      <c r="Z399" s="12"/>
      <c r="AA399" s="13"/>
      <c r="AB399" s="13"/>
    </row>
    <row r="400" spans="1:28" ht="12.75" customHeight="1" x14ac:dyDescent="0.2">
      <c r="A400" s="12"/>
      <c r="B400" s="12"/>
      <c r="F400" s="63"/>
      <c r="G400" s="64"/>
      <c r="H400" s="64"/>
      <c r="N400" s="13"/>
      <c r="O400" s="12"/>
      <c r="P400" s="9"/>
      <c r="Q400" s="66"/>
      <c r="R400" s="12"/>
      <c r="S400" s="66"/>
      <c r="T400" s="12"/>
      <c r="U400" s="12"/>
      <c r="V400" s="9"/>
      <c r="W400" s="9"/>
      <c r="X400" s="9"/>
      <c r="Y400" s="9"/>
      <c r="Z400" s="12"/>
      <c r="AA400" s="13"/>
      <c r="AB400" s="13"/>
    </row>
    <row r="401" spans="1:28" ht="12.75" customHeight="1" x14ac:dyDescent="0.2">
      <c r="A401" s="12"/>
      <c r="B401" s="12"/>
      <c r="F401" s="63"/>
      <c r="G401" s="64"/>
      <c r="H401" s="64"/>
      <c r="N401" s="13"/>
      <c r="O401" s="12"/>
      <c r="P401" s="9"/>
      <c r="Q401" s="66"/>
      <c r="R401" s="12"/>
      <c r="S401" s="66"/>
      <c r="T401" s="12"/>
      <c r="U401" s="12"/>
      <c r="V401" s="9"/>
      <c r="W401" s="9"/>
      <c r="X401" s="9"/>
      <c r="Y401" s="9"/>
      <c r="Z401" s="12"/>
      <c r="AA401" s="13"/>
      <c r="AB401" s="13"/>
    </row>
    <row r="402" spans="1:28" ht="12.75" customHeight="1" x14ac:dyDescent="0.2">
      <c r="A402" s="12"/>
      <c r="B402" s="12"/>
      <c r="F402" s="63"/>
      <c r="G402" s="64"/>
      <c r="H402" s="64"/>
      <c r="N402" s="13"/>
      <c r="O402" s="12"/>
      <c r="P402" s="9"/>
      <c r="Q402" s="66"/>
      <c r="R402" s="12"/>
      <c r="S402" s="66"/>
      <c r="T402" s="12"/>
      <c r="U402" s="12"/>
      <c r="V402" s="9"/>
      <c r="W402" s="9"/>
      <c r="X402" s="9"/>
      <c r="Y402" s="9"/>
      <c r="Z402" s="12"/>
      <c r="AA402" s="13"/>
      <c r="AB402" s="13"/>
    </row>
    <row r="403" spans="1:28" ht="12.75" customHeight="1" x14ac:dyDescent="0.2">
      <c r="A403" s="12"/>
      <c r="B403" s="12"/>
      <c r="F403" s="63"/>
      <c r="G403" s="64"/>
      <c r="H403" s="64"/>
      <c r="N403" s="13"/>
      <c r="O403" s="12"/>
      <c r="P403" s="9"/>
      <c r="Q403" s="66"/>
      <c r="R403" s="12"/>
      <c r="S403" s="66"/>
      <c r="T403" s="12"/>
      <c r="U403" s="12"/>
      <c r="V403" s="9"/>
      <c r="W403" s="9"/>
      <c r="X403" s="9"/>
      <c r="Y403" s="9"/>
      <c r="Z403" s="12"/>
      <c r="AA403" s="13"/>
      <c r="AB403" s="13"/>
    </row>
    <row r="404" spans="1:28" ht="12.75" customHeight="1" x14ac:dyDescent="0.2">
      <c r="A404" s="12"/>
      <c r="B404" s="12"/>
      <c r="F404" s="63"/>
      <c r="G404" s="64"/>
      <c r="H404" s="64"/>
      <c r="N404" s="13"/>
      <c r="O404" s="12"/>
      <c r="P404" s="9"/>
      <c r="Q404" s="66"/>
      <c r="R404" s="12"/>
      <c r="S404" s="66"/>
      <c r="T404" s="12"/>
      <c r="U404" s="12"/>
      <c r="V404" s="9"/>
      <c r="W404" s="9"/>
      <c r="X404" s="9"/>
      <c r="Y404" s="9"/>
      <c r="Z404" s="12"/>
      <c r="AA404" s="13"/>
      <c r="AB404" s="13"/>
    </row>
    <row r="405" spans="1:28" ht="12.75" customHeight="1" x14ac:dyDescent="0.2">
      <c r="A405" s="12"/>
      <c r="B405" s="12"/>
      <c r="F405" s="63"/>
      <c r="G405" s="64"/>
      <c r="H405" s="64"/>
      <c r="N405" s="13"/>
      <c r="O405" s="12"/>
      <c r="P405" s="9"/>
      <c r="Q405" s="66"/>
      <c r="R405" s="12"/>
      <c r="S405" s="66"/>
      <c r="T405" s="12"/>
      <c r="U405" s="12"/>
      <c r="V405" s="9"/>
      <c r="W405" s="9"/>
      <c r="X405" s="9"/>
      <c r="Y405" s="9"/>
      <c r="Z405" s="12"/>
      <c r="AA405" s="13"/>
      <c r="AB405" s="13"/>
    </row>
    <row r="406" spans="1:28" ht="12.75" customHeight="1" x14ac:dyDescent="0.2">
      <c r="A406" s="12"/>
      <c r="B406" s="12"/>
      <c r="F406" s="63"/>
      <c r="G406" s="64"/>
      <c r="H406" s="64"/>
      <c r="N406" s="13"/>
      <c r="O406" s="12"/>
      <c r="P406" s="9"/>
      <c r="Q406" s="66"/>
      <c r="R406" s="12"/>
      <c r="S406" s="66"/>
      <c r="T406" s="12"/>
      <c r="U406" s="12"/>
      <c r="V406" s="9"/>
      <c r="W406" s="9"/>
      <c r="X406" s="9"/>
      <c r="Y406" s="9"/>
      <c r="Z406" s="12"/>
      <c r="AA406" s="13"/>
      <c r="AB406" s="13"/>
    </row>
    <row r="407" spans="1:28" ht="12.75" customHeight="1" x14ac:dyDescent="0.2">
      <c r="A407" s="12"/>
      <c r="B407" s="12"/>
      <c r="F407" s="63"/>
      <c r="G407" s="64"/>
      <c r="H407" s="64"/>
      <c r="N407" s="13"/>
      <c r="O407" s="12"/>
      <c r="P407" s="9"/>
      <c r="Q407" s="66"/>
      <c r="R407" s="12"/>
      <c r="S407" s="66"/>
      <c r="T407" s="12"/>
      <c r="U407" s="12"/>
      <c r="V407" s="9"/>
      <c r="W407" s="9"/>
      <c r="X407" s="9"/>
      <c r="Y407" s="9"/>
      <c r="Z407" s="12"/>
      <c r="AA407" s="13"/>
      <c r="AB407" s="13"/>
    </row>
    <row r="408" spans="1:28" ht="12.75" customHeight="1" x14ac:dyDescent="0.2">
      <c r="A408" s="12"/>
      <c r="B408" s="12"/>
      <c r="F408" s="63"/>
      <c r="G408" s="64"/>
      <c r="H408" s="64"/>
      <c r="N408" s="13"/>
      <c r="O408" s="12"/>
      <c r="P408" s="9"/>
      <c r="Q408" s="66"/>
      <c r="R408" s="12"/>
      <c r="S408" s="66"/>
      <c r="T408" s="12"/>
      <c r="U408" s="12"/>
      <c r="V408" s="9"/>
      <c r="W408" s="9"/>
      <c r="X408" s="9"/>
      <c r="Y408" s="9"/>
      <c r="Z408" s="12"/>
      <c r="AA408" s="13"/>
      <c r="AB408" s="13"/>
    </row>
    <row r="409" spans="1:28" ht="12.75" customHeight="1" x14ac:dyDescent="0.2">
      <c r="A409" s="12"/>
      <c r="B409" s="12"/>
      <c r="F409" s="63"/>
      <c r="G409" s="64"/>
      <c r="H409" s="64"/>
      <c r="N409" s="13"/>
      <c r="O409" s="12"/>
      <c r="P409" s="9"/>
      <c r="Q409" s="66"/>
      <c r="R409" s="12"/>
      <c r="S409" s="66"/>
      <c r="T409" s="12"/>
      <c r="U409" s="12"/>
      <c r="V409" s="9"/>
      <c r="W409" s="9"/>
      <c r="X409" s="9"/>
      <c r="Y409" s="9"/>
      <c r="Z409" s="12"/>
      <c r="AA409" s="13"/>
      <c r="AB409" s="13"/>
    </row>
    <row r="410" spans="1:28" ht="12.75" customHeight="1" x14ac:dyDescent="0.2">
      <c r="A410" s="12"/>
      <c r="B410" s="12"/>
      <c r="F410" s="63"/>
      <c r="G410" s="64"/>
      <c r="H410" s="64"/>
      <c r="N410" s="13"/>
      <c r="O410" s="12"/>
      <c r="P410" s="9"/>
      <c r="Q410" s="66"/>
      <c r="R410" s="12"/>
      <c r="S410" s="66"/>
      <c r="T410" s="12"/>
      <c r="U410" s="12"/>
      <c r="V410" s="9"/>
      <c r="W410" s="9"/>
      <c r="X410" s="9"/>
      <c r="Y410" s="9"/>
      <c r="Z410" s="12"/>
      <c r="AA410" s="13"/>
      <c r="AB410" s="13"/>
    </row>
    <row r="411" spans="1:28" ht="12.75" customHeight="1" x14ac:dyDescent="0.2">
      <c r="A411" s="12"/>
      <c r="B411" s="12"/>
      <c r="F411" s="63"/>
      <c r="G411" s="64"/>
      <c r="H411" s="64"/>
      <c r="N411" s="13"/>
      <c r="O411" s="12"/>
      <c r="P411" s="9"/>
      <c r="Q411" s="66"/>
      <c r="R411" s="12"/>
      <c r="S411" s="66"/>
      <c r="T411" s="12"/>
      <c r="U411" s="12"/>
      <c r="V411" s="9"/>
      <c r="W411" s="9"/>
      <c r="X411" s="9"/>
      <c r="Y411" s="9"/>
      <c r="Z411" s="12"/>
      <c r="AA411" s="13"/>
      <c r="AB411" s="13"/>
    </row>
    <row r="412" spans="1:28" ht="12.75" customHeight="1" x14ac:dyDescent="0.2">
      <c r="A412" s="12"/>
      <c r="B412" s="12"/>
      <c r="F412" s="63"/>
      <c r="G412" s="64"/>
      <c r="H412" s="64"/>
      <c r="N412" s="13"/>
      <c r="O412" s="12"/>
      <c r="P412" s="9"/>
      <c r="Q412" s="66"/>
      <c r="R412" s="12"/>
      <c r="S412" s="66"/>
      <c r="T412" s="12"/>
      <c r="U412" s="12"/>
      <c r="V412" s="9"/>
      <c r="W412" s="9"/>
      <c r="X412" s="9"/>
      <c r="Y412" s="9"/>
      <c r="Z412" s="12"/>
      <c r="AA412" s="13"/>
      <c r="AB412" s="13"/>
    </row>
    <row r="413" spans="1:28" ht="12.75" customHeight="1" x14ac:dyDescent="0.2">
      <c r="A413" s="12"/>
      <c r="B413" s="12"/>
      <c r="F413" s="63"/>
      <c r="G413" s="64"/>
      <c r="H413" s="64"/>
      <c r="N413" s="13"/>
      <c r="O413" s="12"/>
      <c r="P413" s="9"/>
      <c r="Q413" s="66"/>
      <c r="R413" s="12"/>
      <c r="S413" s="66"/>
      <c r="T413" s="12"/>
      <c r="U413" s="12"/>
      <c r="V413" s="9"/>
      <c r="W413" s="9"/>
      <c r="X413" s="9"/>
      <c r="Y413" s="9"/>
      <c r="Z413" s="12"/>
      <c r="AA413" s="13"/>
      <c r="AB413" s="13"/>
    </row>
    <row r="414" spans="1:28" ht="12.75" customHeight="1" x14ac:dyDescent="0.2">
      <c r="A414" s="12"/>
      <c r="B414" s="12"/>
      <c r="F414" s="63"/>
      <c r="G414" s="64"/>
      <c r="H414" s="64"/>
      <c r="N414" s="13"/>
      <c r="O414" s="12"/>
      <c r="P414" s="9"/>
      <c r="Q414" s="66"/>
      <c r="R414" s="12"/>
      <c r="S414" s="66"/>
      <c r="T414" s="12"/>
      <c r="U414" s="12"/>
      <c r="V414" s="9"/>
      <c r="W414" s="9"/>
      <c r="X414" s="9"/>
      <c r="Y414" s="9"/>
      <c r="Z414" s="12"/>
      <c r="AA414" s="13"/>
      <c r="AB414" s="13"/>
    </row>
    <row r="415" spans="1:28" ht="12.75" customHeight="1" x14ac:dyDescent="0.2">
      <c r="A415" s="12"/>
      <c r="B415" s="12"/>
      <c r="F415" s="63"/>
      <c r="G415" s="64"/>
      <c r="H415" s="64"/>
      <c r="N415" s="13"/>
      <c r="O415" s="12"/>
      <c r="P415" s="9"/>
      <c r="Q415" s="66"/>
      <c r="R415" s="12"/>
      <c r="S415" s="66"/>
      <c r="T415" s="12"/>
      <c r="U415" s="12"/>
      <c r="V415" s="9"/>
      <c r="W415" s="9"/>
      <c r="X415" s="9"/>
      <c r="Y415" s="9"/>
      <c r="Z415" s="12"/>
      <c r="AA415" s="13"/>
      <c r="AB415" s="13"/>
    </row>
    <row r="416" spans="1:28" ht="12.75" customHeight="1" x14ac:dyDescent="0.2">
      <c r="A416" s="12"/>
      <c r="B416" s="12"/>
      <c r="F416" s="63"/>
      <c r="G416" s="64"/>
      <c r="H416" s="64"/>
      <c r="N416" s="13"/>
      <c r="O416" s="12"/>
      <c r="P416" s="9"/>
      <c r="Q416" s="66"/>
      <c r="R416" s="12"/>
      <c r="S416" s="66"/>
      <c r="T416" s="12"/>
      <c r="U416" s="12"/>
      <c r="V416" s="9"/>
      <c r="W416" s="9"/>
      <c r="X416" s="9"/>
      <c r="Y416" s="9"/>
      <c r="Z416" s="12"/>
      <c r="AA416" s="13"/>
      <c r="AB416" s="13"/>
    </row>
    <row r="417" spans="1:28" ht="12.75" customHeight="1" x14ac:dyDescent="0.2">
      <c r="A417" s="12"/>
      <c r="B417" s="12"/>
      <c r="F417" s="63"/>
      <c r="G417" s="64"/>
      <c r="H417" s="64"/>
      <c r="N417" s="13"/>
      <c r="O417" s="12"/>
      <c r="P417" s="9"/>
      <c r="Q417" s="66"/>
      <c r="R417" s="12"/>
      <c r="S417" s="66"/>
      <c r="T417" s="12"/>
      <c r="U417" s="12"/>
      <c r="V417" s="9"/>
      <c r="W417" s="9"/>
      <c r="X417" s="9"/>
      <c r="Y417" s="9"/>
      <c r="Z417" s="12"/>
      <c r="AA417" s="13"/>
      <c r="AB417" s="13"/>
    </row>
    <row r="418" spans="1:28" ht="12.75" customHeight="1" x14ac:dyDescent="0.2">
      <c r="A418" s="12"/>
      <c r="B418" s="12"/>
      <c r="F418" s="63"/>
      <c r="G418" s="64"/>
      <c r="H418" s="64"/>
      <c r="N418" s="13"/>
      <c r="O418" s="12"/>
      <c r="P418" s="9"/>
      <c r="Q418" s="66"/>
      <c r="R418" s="12"/>
      <c r="S418" s="66"/>
      <c r="T418" s="12"/>
      <c r="U418" s="12"/>
      <c r="V418" s="9"/>
      <c r="W418" s="9"/>
      <c r="X418" s="9"/>
      <c r="Y418" s="9"/>
      <c r="Z418" s="12"/>
      <c r="AA418" s="13"/>
      <c r="AB418" s="13"/>
    </row>
    <row r="419" spans="1:28" ht="12.75" customHeight="1" x14ac:dyDescent="0.2">
      <c r="A419" s="12"/>
      <c r="B419" s="12"/>
      <c r="F419" s="63"/>
      <c r="G419" s="64"/>
      <c r="H419" s="64"/>
      <c r="N419" s="13"/>
      <c r="O419" s="12"/>
      <c r="P419" s="9"/>
      <c r="Q419" s="66"/>
      <c r="R419" s="12"/>
      <c r="S419" s="66"/>
      <c r="T419" s="12"/>
      <c r="U419" s="12"/>
      <c r="V419" s="9"/>
      <c r="W419" s="9"/>
      <c r="X419" s="9"/>
      <c r="Y419" s="9"/>
      <c r="Z419" s="12"/>
      <c r="AA419" s="13"/>
      <c r="AB419" s="13"/>
    </row>
    <row r="420" spans="1:28" ht="12.75" customHeight="1" x14ac:dyDescent="0.2">
      <c r="A420" s="12"/>
      <c r="B420" s="12"/>
      <c r="F420" s="63"/>
      <c r="G420" s="64"/>
      <c r="H420" s="64"/>
      <c r="N420" s="13"/>
      <c r="O420" s="12"/>
      <c r="P420" s="9"/>
      <c r="Q420" s="66"/>
      <c r="R420" s="12"/>
      <c r="S420" s="66"/>
      <c r="T420" s="12"/>
      <c r="U420" s="12"/>
      <c r="V420" s="9"/>
      <c r="W420" s="9"/>
      <c r="X420" s="9"/>
      <c r="Y420" s="9"/>
      <c r="Z420" s="12"/>
      <c r="AA420" s="13"/>
      <c r="AB420" s="13"/>
    </row>
    <row r="421" spans="1:28" ht="12.75" customHeight="1" x14ac:dyDescent="0.2">
      <c r="A421" s="12"/>
      <c r="B421" s="12"/>
      <c r="F421" s="63"/>
      <c r="G421" s="64"/>
      <c r="H421" s="64"/>
      <c r="N421" s="13"/>
      <c r="O421" s="12"/>
      <c r="P421" s="9"/>
      <c r="Q421" s="66"/>
      <c r="R421" s="12"/>
      <c r="S421" s="66"/>
      <c r="T421" s="12"/>
      <c r="U421" s="12"/>
      <c r="V421" s="9"/>
      <c r="W421" s="9"/>
      <c r="X421" s="9"/>
      <c r="Y421" s="9"/>
      <c r="Z421" s="12"/>
      <c r="AA421" s="13"/>
      <c r="AB421" s="13"/>
    </row>
    <row r="422" spans="1:28" ht="12.75" customHeight="1" x14ac:dyDescent="0.2">
      <c r="A422" s="12"/>
      <c r="B422" s="12"/>
      <c r="F422" s="63"/>
      <c r="G422" s="64"/>
      <c r="H422" s="64"/>
      <c r="N422" s="13"/>
      <c r="O422" s="12"/>
      <c r="P422" s="9"/>
      <c r="Q422" s="66"/>
      <c r="R422" s="12"/>
      <c r="S422" s="66"/>
      <c r="T422" s="12"/>
      <c r="U422" s="12"/>
      <c r="V422" s="9"/>
      <c r="W422" s="9"/>
      <c r="X422" s="9"/>
      <c r="Y422" s="9"/>
      <c r="Z422" s="12"/>
      <c r="AA422" s="13"/>
      <c r="AB422" s="13"/>
    </row>
    <row r="423" spans="1:28" ht="12.75" customHeight="1" x14ac:dyDescent="0.2">
      <c r="A423" s="12"/>
      <c r="B423" s="12"/>
      <c r="F423" s="63"/>
      <c r="G423" s="64"/>
      <c r="H423" s="64"/>
      <c r="N423" s="13"/>
      <c r="O423" s="12"/>
      <c r="P423" s="9"/>
      <c r="Q423" s="66"/>
      <c r="R423" s="12"/>
      <c r="S423" s="66"/>
      <c r="T423" s="12"/>
      <c r="U423" s="12"/>
      <c r="V423" s="9"/>
      <c r="W423" s="9"/>
      <c r="X423" s="9"/>
      <c r="Y423" s="9"/>
      <c r="Z423" s="12"/>
      <c r="AA423" s="13"/>
      <c r="AB423" s="13"/>
    </row>
    <row r="424" spans="1:28" ht="12.75" customHeight="1" x14ac:dyDescent="0.2">
      <c r="A424" s="12"/>
      <c r="B424" s="12"/>
      <c r="F424" s="63"/>
      <c r="G424" s="64"/>
      <c r="H424" s="64"/>
      <c r="N424" s="13"/>
      <c r="O424" s="12"/>
      <c r="P424" s="9"/>
      <c r="Q424" s="66"/>
      <c r="R424" s="12"/>
      <c r="S424" s="66"/>
      <c r="T424" s="12"/>
      <c r="U424" s="12"/>
      <c r="V424" s="9"/>
      <c r="W424" s="9"/>
      <c r="X424" s="9"/>
      <c r="Y424" s="9"/>
      <c r="Z424" s="12"/>
      <c r="AA424" s="13"/>
      <c r="AB424" s="13"/>
    </row>
    <row r="425" spans="1:28" ht="12.75" customHeight="1" x14ac:dyDescent="0.2">
      <c r="A425" s="12"/>
      <c r="B425" s="12"/>
      <c r="F425" s="63"/>
      <c r="G425" s="64"/>
      <c r="H425" s="64"/>
      <c r="N425" s="13"/>
      <c r="O425" s="12"/>
      <c r="P425" s="9"/>
      <c r="Q425" s="66"/>
      <c r="R425" s="12"/>
      <c r="S425" s="66"/>
      <c r="T425" s="12"/>
      <c r="U425" s="12"/>
      <c r="V425" s="9"/>
      <c r="W425" s="9"/>
      <c r="X425" s="9"/>
      <c r="Y425" s="9"/>
      <c r="Z425" s="12"/>
      <c r="AA425" s="13"/>
      <c r="AB425" s="13"/>
    </row>
    <row r="426" spans="1:28" ht="12.75" customHeight="1" x14ac:dyDescent="0.2">
      <c r="A426" s="12"/>
      <c r="B426" s="12"/>
      <c r="F426" s="63"/>
      <c r="G426" s="64"/>
      <c r="H426" s="64"/>
      <c r="N426" s="13"/>
      <c r="O426" s="12"/>
      <c r="P426" s="9"/>
      <c r="Q426" s="66"/>
      <c r="R426" s="12"/>
      <c r="S426" s="66"/>
      <c r="T426" s="12"/>
      <c r="U426" s="12"/>
      <c r="V426" s="9"/>
      <c r="W426" s="9"/>
      <c r="X426" s="9"/>
      <c r="Y426" s="9"/>
      <c r="Z426" s="12"/>
      <c r="AA426" s="13"/>
      <c r="AB426" s="13"/>
    </row>
    <row r="427" spans="1:28" ht="12.75" customHeight="1" x14ac:dyDescent="0.2">
      <c r="A427" s="12"/>
      <c r="B427" s="12"/>
      <c r="F427" s="63"/>
      <c r="G427" s="64"/>
      <c r="H427" s="64"/>
      <c r="N427" s="13"/>
      <c r="O427" s="12"/>
      <c r="P427" s="9"/>
      <c r="Q427" s="66"/>
      <c r="R427" s="12"/>
      <c r="S427" s="66"/>
      <c r="T427" s="12"/>
      <c r="U427" s="12"/>
      <c r="V427" s="9"/>
      <c r="W427" s="9"/>
      <c r="X427" s="9"/>
      <c r="Y427" s="9"/>
      <c r="Z427" s="12"/>
      <c r="AA427" s="13"/>
      <c r="AB427" s="13"/>
    </row>
    <row r="428" spans="1:28" ht="12.75" customHeight="1" x14ac:dyDescent="0.2">
      <c r="A428" s="12"/>
      <c r="B428" s="12"/>
      <c r="F428" s="63"/>
      <c r="G428" s="64"/>
      <c r="H428" s="64"/>
      <c r="N428" s="13"/>
      <c r="O428" s="12"/>
      <c r="P428" s="9"/>
      <c r="Q428" s="66"/>
      <c r="R428" s="12"/>
      <c r="S428" s="66"/>
      <c r="T428" s="12"/>
      <c r="U428" s="12"/>
      <c r="V428" s="9"/>
      <c r="W428" s="9"/>
      <c r="X428" s="9"/>
      <c r="Y428" s="9"/>
      <c r="Z428" s="12"/>
      <c r="AA428" s="13"/>
      <c r="AB428" s="13"/>
    </row>
    <row r="429" spans="1:28" ht="12.75" customHeight="1" x14ac:dyDescent="0.2">
      <c r="A429" s="12"/>
      <c r="B429" s="12"/>
      <c r="F429" s="63"/>
      <c r="G429" s="64"/>
      <c r="H429" s="64"/>
      <c r="N429" s="13"/>
      <c r="O429" s="12"/>
      <c r="P429" s="9"/>
      <c r="Q429" s="66"/>
      <c r="R429" s="12"/>
      <c r="S429" s="66"/>
      <c r="T429" s="12"/>
      <c r="U429" s="12"/>
      <c r="V429" s="9"/>
      <c r="W429" s="9"/>
      <c r="X429" s="9"/>
      <c r="Y429" s="9"/>
      <c r="Z429" s="12"/>
      <c r="AA429" s="13"/>
      <c r="AB429" s="13"/>
    </row>
    <row r="430" spans="1:28" ht="12.75" customHeight="1" x14ac:dyDescent="0.2">
      <c r="A430" s="12"/>
      <c r="B430" s="12"/>
      <c r="F430" s="63"/>
      <c r="G430" s="64"/>
      <c r="H430" s="64"/>
      <c r="N430" s="13"/>
      <c r="O430" s="12"/>
      <c r="P430" s="9"/>
      <c r="Q430" s="66"/>
      <c r="R430" s="12"/>
      <c r="S430" s="66"/>
      <c r="T430" s="12"/>
      <c r="U430" s="12"/>
      <c r="V430" s="9"/>
      <c r="W430" s="9"/>
      <c r="X430" s="9"/>
      <c r="Y430" s="9"/>
      <c r="Z430" s="12"/>
      <c r="AA430" s="13"/>
      <c r="AB430" s="13"/>
    </row>
    <row r="431" spans="1:28" ht="12.75" customHeight="1" x14ac:dyDescent="0.2">
      <c r="A431" s="12"/>
      <c r="B431" s="12"/>
      <c r="F431" s="63"/>
      <c r="G431" s="64"/>
      <c r="H431" s="64"/>
      <c r="N431" s="13"/>
      <c r="O431" s="12"/>
      <c r="P431" s="9"/>
      <c r="Q431" s="66"/>
      <c r="R431" s="12"/>
      <c r="S431" s="66"/>
      <c r="T431" s="12"/>
      <c r="U431" s="12"/>
      <c r="V431" s="9"/>
      <c r="W431" s="9"/>
      <c r="X431" s="9"/>
      <c r="Y431" s="9"/>
      <c r="Z431" s="12"/>
      <c r="AA431" s="13"/>
      <c r="AB431" s="13"/>
    </row>
    <row r="432" spans="1:28" ht="12.75" customHeight="1" x14ac:dyDescent="0.2">
      <c r="A432" s="12"/>
      <c r="B432" s="12"/>
      <c r="F432" s="63"/>
      <c r="G432" s="64"/>
      <c r="H432" s="64"/>
      <c r="N432" s="13"/>
      <c r="O432" s="12"/>
      <c r="P432" s="9"/>
      <c r="Q432" s="66"/>
      <c r="R432" s="12"/>
      <c r="S432" s="66"/>
      <c r="T432" s="12"/>
      <c r="U432" s="12"/>
      <c r="V432" s="9"/>
      <c r="W432" s="9"/>
      <c r="X432" s="9"/>
      <c r="Y432" s="9"/>
      <c r="Z432" s="12"/>
      <c r="AA432" s="13"/>
      <c r="AB432" s="13"/>
    </row>
    <row r="433" spans="1:28" ht="12.75" customHeight="1" x14ac:dyDescent="0.2">
      <c r="A433" s="12"/>
      <c r="B433" s="12"/>
      <c r="F433" s="63"/>
      <c r="G433" s="64"/>
      <c r="H433" s="64"/>
      <c r="N433" s="13"/>
      <c r="O433" s="12"/>
      <c r="P433" s="9"/>
      <c r="Q433" s="66"/>
      <c r="R433" s="12"/>
      <c r="S433" s="66"/>
      <c r="T433" s="12"/>
      <c r="U433" s="12"/>
      <c r="V433" s="9"/>
      <c r="W433" s="9"/>
      <c r="X433" s="9"/>
      <c r="Y433" s="9"/>
      <c r="Z433" s="12"/>
      <c r="AA433" s="13"/>
      <c r="AB433" s="13"/>
    </row>
    <row r="434" spans="1:28" ht="12.75" customHeight="1" x14ac:dyDescent="0.2">
      <c r="A434" s="12"/>
      <c r="B434" s="12"/>
      <c r="F434" s="63"/>
      <c r="G434" s="64"/>
      <c r="H434" s="64"/>
      <c r="N434" s="13"/>
      <c r="O434" s="12"/>
      <c r="P434" s="9"/>
      <c r="Q434" s="66"/>
      <c r="R434" s="12"/>
      <c r="S434" s="66"/>
      <c r="T434" s="12"/>
      <c r="U434" s="12"/>
      <c r="V434" s="9"/>
      <c r="W434" s="9"/>
      <c r="X434" s="9"/>
      <c r="Y434" s="9"/>
      <c r="Z434" s="12"/>
      <c r="AA434" s="13"/>
      <c r="AB434" s="13"/>
    </row>
    <row r="435" spans="1:28" ht="12.75" customHeight="1" x14ac:dyDescent="0.2">
      <c r="A435" s="12"/>
      <c r="B435" s="12"/>
      <c r="F435" s="63"/>
      <c r="G435" s="64"/>
      <c r="H435" s="64"/>
      <c r="N435" s="13"/>
      <c r="O435" s="12"/>
      <c r="P435" s="9"/>
      <c r="Q435" s="66"/>
      <c r="R435" s="12"/>
      <c r="S435" s="66"/>
      <c r="T435" s="12"/>
      <c r="U435" s="12"/>
      <c r="V435" s="9"/>
      <c r="W435" s="9"/>
      <c r="X435" s="9"/>
      <c r="Y435" s="9"/>
      <c r="Z435" s="12"/>
      <c r="AA435" s="13"/>
      <c r="AB435" s="13"/>
    </row>
    <row r="436" spans="1:28" ht="12.75" customHeight="1" x14ac:dyDescent="0.2">
      <c r="A436" s="12"/>
      <c r="B436" s="12"/>
      <c r="F436" s="63"/>
      <c r="G436" s="64"/>
      <c r="H436" s="64"/>
      <c r="N436" s="13"/>
      <c r="O436" s="12"/>
      <c r="P436" s="9"/>
      <c r="Q436" s="66"/>
      <c r="R436" s="12"/>
      <c r="S436" s="66"/>
      <c r="T436" s="12"/>
      <c r="U436" s="12"/>
      <c r="V436" s="9"/>
      <c r="W436" s="9"/>
      <c r="X436" s="9"/>
      <c r="Y436" s="9"/>
      <c r="Z436" s="12"/>
      <c r="AA436" s="13"/>
      <c r="AB436" s="13"/>
    </row>
    <row r="437" spans="1:28" ht="12.75" customHeight="1" x14ac:dyDescent="0.2">
      <c r="A437" s="12"/>
      <c r="B437" s="12"/>
      <c r="F437" s="63"/>
      <c r="G437" s="64"/>
      <c r="H437" s="64"/>
      <c r="N437" s="13"/>
      <c r="O437" s="12"/>
      <c r="P437" s="9"/>
      <c r="Q437" s="66"/>
      <c r="R437" s="12"/>
      <c r="S437" s="66"/>
      <c r="T437" s="12"/>
      <c r="U437" s="12"/>
      <c r="V437" s="9"/>
      <c r="W437" s="9"/>
      <c r="X437" s="9"/>
      <c r="Y437" s="9"/>
      <c r="Z437" s="12"/>
      <c r="AA437" s="13"/>
      <c r="AB437" s="13"/>
    </row>
    <row r="438" spans="1:28" ht="12.75" customHeight="1" x14ac:dyDescent="0.2">
      <c r="A438" s="12"/>
      <c r="B438" s="12"/>
      <c r="F438" s="63"/>
      <c r="G438" s="64"/>
      <c r="H438" s="64"/>
      <c r="N438" s="13"/>
      <c r="O438" s="12"/>
      <c r="P438" s="9"/>
      <c r="Q438" s="66"/>
      <c r="R438" s="12"/>
      <c r="S438" s="66"/>
      <c r="T438" s="12"/>
      <c r="U438" s="12"/>
      <c r="V438" s="9"/>
      <c r="W438" s="9"/>
      <c r="X438" s="9"/>
      <c r="Y438" s="9"/>
      <c r="Z438" s="12"/>
      <c r="AA438" s="13"/>
      <c r="AB438" s="13"/>
    </row>
    <row r="439" spans="1:28" ht="12.75" customHeight="1" x14ac:dyDescent="0.2">
      <c r="A439" s="12"/>
      <c r="B439" s="12"/>
      <c r="F439" s="63"/>
      <c r="G439" s="64"/>
      <c r="H439" s="64"/>
      <c r="N439" s="13"/>
      <c r="O439" s="12"/>
      <c r="P439" s="9"/>
      <c r="Q439" s="66"/>
      <c r="R439" s="12"/>
      <c r="S439" s="66"/>
      <c r="T439" s="12"/>
      <c r="U439" s="12"/>
      <c r="V439" s="9"/>
      <c r="W439" s="9"/>
      <c r="X439" s="9"/>
      <c r="Y439" s="9"/>
      <c r="Z439" s="12"/>
      <c r="AA439" s="13"/>
      <c r="AB439" s="13"/>
    </row>
    <row r="440" spans="1:28" ht="12.75" customHeight="1" x14ac:dyDescent="0.2">
      <c r="A440" s="12"/>
      <c r="B440" s="12"/>
      <c r="F440" s="63"/>
      <c r="G440" s="64"/>
      <c r="H440" s="64"/>
      <c r="N440" s="13"/>
      <c r="O440" s="12"/>
      <c r="P440" s="9"/>
      <c r="Q440" s="66"/>
      <c r="R440" s="12"/>
      <c r="S440" s="66"/>
      <c r="T440" s="12"/>
      <c r="U440" s="12"/>
      <c r="V440" s="9"/>
      <c r="W440" s="9"/>
      <c r="X440" s="9"/>
      <c r="Y440" s="9"/>
      <c r="Z440" s="12"/>
      <c r="AA440" s="13"/>
      <c r="AB440" s="13"/>
    </row>
    <row r="441" spans="1:28" ht="12.75" customHeight="1" x14ac:dyDescent="0.2">
      <c r="A441" s="12"/>
      <c r="B441" s="12"/>
      <c r="F441" s="63"/>
      <c r="G441" s="64"/>
      <c r="H441" s="64"/>
      <c r="N441" s="13"/>
      <c r="O441" s="12"/>
      <c r="P441" s="9"/>
      <c r="Q441" s="66"/>
      <c r="R441" s="12"/>
      <c r="S441" s="66"/>
      <c r="T441" s="12"/>
      <c r="U441" s="12"/>
      <c r="V441" s="9"/>
      <c r="W441" s="9"/>
      <c r="X441" s="9"/>
      <c r="Y441" s="9"/>
      <c r="Z441" s="12"/>
      <c r="AA441" s="13"/>
      <c r="AB441" s="13"/>
    </row>
    <row r="442" spans="1:28" ht="12.75" customHeight="1" x14ac:dyDescent="0.2">
      <c r="A442" s="12"/>
      <c r="B442" s="12"/>
      <c r="F442" s="63"/>
      <c r="G442" s="64"/>
      <c r="H442" s="64"/>
      <c r="N442" s="13"/>
      <c r="O442" s="12"/>
      <c r="P442" s="9"/>
      <c r="Q442" s="66"/>
      <c r="R442" s="12"/>
      <c r="S442" s="66"/>
      <c r="T442" s="12"/>
      <c r="U442" s="12"/>
      <c r="V442" s="9"/>
      <c r="W442" s="9"/>
      <c r="X442" s="9"/>
      <c r="Y442" s="9"/>
      <c r="Z442" s="12"/>
      <c r="AA442" s="13"/>
      <c r="AB442" s="13"/>
    </row>
    <row r="443" spans="1:28" ht="12.75" customHeight="1" x14ac:dyDescent="0.2">
      <c r="A443" s="12"/>
      <c r="B443" s="12"/>
      <c r="F443" s="63"/>
      <c r="G443" s="64"/>
      <c r="H443" s="64"/>
      <c r="N443" s="13"/>
      <c r="O443" s="12"/>
      <c r="P443" s="9"/>
      <c r="Q443" s="66"/>
      <c r="R443" s="12"/>
      <c r="S443" s="66"/>
      <c r="T443" s="12"/>
      <c r="U443" s="12"/>
      <c r="V443" s="9"/>
      <c r="W443" s="9"/>
      <c r="X443" s="9"/>
      <c r="Y443" s="9"/>
      <c r="Z443" s="12"/>
      <c r="AA443" s="13"/>
      <c r="AB443" s="13"/>
    </row>
    <row r="444" spans="1:28" ht="12.75" customHeight="1" x14ac:dyDescent="0.2">
      <c r="A444" s="12"/>
      <c r="B444" s="12"/>
      <c r="F444" s="63"/>
      <c r="G444" s="64"/>
      <c r="H444" s="64"/>
      <c r="N444" s="13"/>
      <c r="O444" s="12"/>
      <c r="P444" s="9"/>
      <c r="Q444" s="66"/>
      <c r="R444" s="12"/>
      <c r="S444" s="66"/>
      <c r="T444" s="12"/>
      <c r="U444" s="12"/>
      <c r="V444" s="9"/>
      <c r="W444" s="9"/>
      <c r="X444" s="9"/>
      <c r="Y444" s="9"/>
      <c r="Z444" s="12"/>
      <c r="AA444" s="13"/>
      <c r="AB444" s="13"/>
    </row>
    <row r="445" spans="1:28" ht="12.75" customHeight="1" x14ac:dyDescent="0.2">
      <c r="A445" s="12"/>
      <c r="B445" s="12"/>
      <c r="F445" s="63"/>
      <c r="G445" s="64"/>
      <c r="H445" s="64"/>
      <c r="N445" s="13"/>
      <c r="O445" s="12"/>
      <c r="P445" s="9"/>
      <c r="Q445" s="66"/>
      <c r="R445" s="12"/>
      <c r="S445" s="66"/>
      <c r="T445" s="12"/>
      <c r="U445" s="12"/>
      <c r="V445" s="9"/>
      <c r="W445" s="9"/>
      <c r="X445" s="9"/>
      <c r="Y445" s="9"/>
      <c r="Z445" s="12"/>
      <c r="AA445" s="13"/>
      <c r="AB445" s="13"/>
    </row>
    <row r="446" spans="1:28" ht="12.75" customHeight="1" x14ac:dyDescent="0.2">
      <c r="A446" s="12"/>
      <c r="B446" s="12"/>
      <c r="F446" s="63"/>
      <c r="G446" s="64"/>
      <c r="H446" s="64"/>
      <c r="N446" s="13"/>
      <c r="O446" s="12"/>
      <c r="P446" s="9"/>
      <c r="Q446" s="66"/>
      <c r="R446" s="12"/>
      <c r="S446" s="66"/>
      <c r="T446" s="12"/>
      <c r="U446" s="12"/>
      <c r="V446" s="9"/>
      <c r="W446" s="9"/>
      <c r="X446" s="9"/>
      <c r="Y446" s="9"/>
      <c r="Z446" s="12"/>
      <c r="AA446" s="13"/>
      <c r="AB446" s="13"/>
    </row>
    <row r="447" spans="1:28" ht="12.75" customHeight="1" x14ac:dyDescent="0.2">
      <c r="A447" s="12"/>
      <c r="B447" s="12"/>
      <c r="F447" s="63"/>
      <c r="G447" s="64"/>
      <c r="H447" s="64"/>
      <c r="N447" s="13"/>
      <c r="O447" s="12"/>
      <c r="P447" s="9"/>
      <c r="Q447" s="66"/>
      <c r="R447" s="12"/>
      <c r="S447" s="66"/>
      <c r="T447" s="12"/>
      <c r="U447" s="12"/>
      <c r="V447" s="9"/>
      <c r="W447" s="9"/>
      <c r="X447" s="9"/>
      <c r="Y447" s="9"/>
      <c r="Z447" s="12"/>
      <c r="AA447" s="13"/>
      <c r="AB447" s="13"/>
    </row>
    <row r="448" spans="1:28" ht="12.75" customHeight="1" x14ac:dyDescent="0.2">
      <c r="A448" s="12"/>
      <c r="B448" s="12"/>
      <c r="F448" s="63"/>
      <c r="G448" s="64"/>
      <c r="H448" s="64"/>
      <c r="N448" s="13"/>
      <c r="O448" s="12"/>
      <c r="P448" s="9"/>
      <c r="Q448" s="66"/>
      <c r="R448" s="12"/>
      <c r="S448" s="66"/>
      <c r="T448" s="12"/>
      <c r="U448" s="12"/>
      <c r="V448" s="9"/>
      <c r="W448" s="9"/>
      <c r="X448" s="9"/>
      <c r="Y448" s="9"/>
      <c r="Z448" s="12"/>
      <c r="AA448" s="13"/>
      <c r="AB448" s="13"/>
    </row>
    <row r="449" spans="1:28" ht="12.75" customHeight="1" x14ac:dyDescent="0.2">
      <c r="A449" s="12"/>
      <c r="B449" s="12"/>
      <c r="F449" s="63"/>
      <c r="G449" s="64"/>
      <c r="H449" s="64"/>
      <c r="N449" s="13"/>
      <c r="O449" s="12"/>
      <c r="P449" s="9"/>
      <c r="Q449" s="66"/>
      <c r="R449" s="12"/>
      <c r="S449" s="66"/>
      <c r="T449" s="12"/>
      <c r="U449" s="12"/>
      <c r="V449" s="9"/>
      <c r="W449" s="9"/>
      <c r="X449" s="9"/>
      <c r="Y449" s="9"/>
      <c r="Z449" s="12"/>
      <c r="AA449" s="13"/>
      <c r="AB449" s="13"/>
    </row>
    <row r="450" spans="1:28" ht="12.75" customHeight="1" x14ac:dyDescent="0.2">
      <c r="A450" s="12"/>
      <c r="B450" s="12"/>
      <c r="F450" s="63"/>
      <c r="G450" s="64"/>
      <c r="H450" s="64"/>
      <c r="N450" s="13"/>
      <c r="O450" s="12"/>
      <c r="P450" s="9"/>
      <c r="Q450" s="66"/>
      <c r="R450" s="12"/>
      <c r="S450" s="66"/>
      <c r="T450" s="12"/>
      <c r="U450" s="12"/>
      <c r="V450" s="9"/>
      <c r="W450" s="9"/>
      <c r="X450" s="9"/>
      <c r="Y450" s="9"/>
      <c r="Z450" s="12"/>
      <c r="AA450" s="13"/>
      <c r="AB450" s="13"/>
    </row>
    <row r="451" spans="1:28" ht="12.75" customHeight="1" x14ac:dyDescent="0.2">
      <c r="A451" s="12"/>
      <c r="B451" s="12"/>
      <c r="F451" s="63"/>
      <c r="G451" s="64"/>
      <c r="H451" s="64"/>
      <c r="N451" s="13"/>
      <c r="O451" s="12"/>
      <c r="P451" s="9"/>
      <c r="Q451" s="66"/>
      <c r="R451" s="12"/>
      <c r="S451" s="66"/>
      <c r="T451" s="12"/>
      <c r="U451" s="12"/>
      <c r="V451" s="9"/>
      <c r="W451" s="9"/>
      <c r="X451" s="9"/>
      <c r="Y451" s="9"/>
      <c r="Z451" s="12"/>
      <c r="AA451" s="13"/>
      <c r="AB451" s="13"/>
    </row>
    <row r="452" spans="1:28" ht="12.75" customHeight="1" x14ac:dyDescent="0.2">
      <c r="A452" s="12"/>
      <c r="B452" s="12"/>
      <c r="F452" s="63"/>
      <c r="G452" s="64"/>
      <c r="H452" s="64"/>
      <c r="N452" s="13"/>
      <c r="O452" s="12"/>
      <c r="P452" s="9"/>
      <c r="Q452" s="66"/>
      <c r="R452" s="12"/>
      <c r="S452" s="66"/>
      <c r="T452" s="12"/>
      <c r="U452" s="12"/>
      <c r="V452" s="9"/>
      <c r="W452" s="9"/>
      <c r="X452" s="9"/>
      <c r="Y452" s="9"/>
      <c r="Z452" s="12"/>
      <c r="AA452" s="13"/>
      <c r="AB452" s="13"/>
    </row>
    <row r="453" spans="1:28" ht="12.75" customHeight="1" x14ac:dyDescent="0.2">
      <c r="A453" s="12"/>
      <c r="B453" s="12"/>
      <c r="F453" s="63"/>
      <c r="G453" s="64"/>
      <c r="H453" s="64"/>
      <c r="N453" s="13"/>
      <c r="O453" s="12"/>
      <c r="P453" s="9"/>
      <c r="Q453" s="66"/>
      <c r="R453" s="12"/>
      <c r="S453" s="66"/>
      <c r="T453" s="12"/>
      <c r="U453" s="12"/>
      <c r="V453" s="9"/>
      <c r="W453" s="9"/>
      <c r="X453" s="9"/>
      <c r="Y453" s="9"/>
      <c r="Z453" s="12"/>
      <c r="AA453" s="13"/>
      <c r="AB453" s="13"/>
    </row>
    <row r="454" spans="1:28" ht="12.75" customHeight="1" x14ac:dyDescent="0.2">
      <c r="A454" s="12"/>
      <c r="B454" s="12"/>
      <c r="F454" s="63"/>
      <c r="G454" s="64"/>
      <c r="H454" s="64"/>
      <c r="N454" s="13"/>
      <c r="O454" s="12"/>
      <c r="P454" s="9"/>
      <c r="Q454" s="66"/>
      <c r="R454" s="12"/>
      <c r="S454" s="66"/>
      <c r="T454" s="12"/>
      <c r="U454" s="12"/>
      <c r="V454" s="9"/>
      <c r="W454" s="9"/>
      <c r="X454" s="9"/>
      <c r="Y454" s="9"/>
      <c r="Z454" s="12"/>
      <c r="AA454" s="13"/>
      <c r="AB454" s="13"/>
    </row>
    <row r="455" spans="1:28" ht="12.75" customHeight="1" x14ac:dyDescent="0.2">
      <c r="A455" s="12"/>
      <c r="B455" s="12"/>
      <c r="F455" s="63"/>
      <c r="G455" s="64"/>
      <c r="H455" s="64"/>
      <c r="N455" s="13"/>
      <c r="O455" s="12"/>
      <c r="P455" s="9"/>
      <c r="Q455" s="66"/>
      <c r="R455" s="12"/>
      <c r="S455" s="66"/>
      <c r="T455" s="12"/>
      <c r="U455" s="12"/>
      <c r="V455" s="9"/>
      <c r="W455" s="9"/>
      <c r="X455" s="9"/>
      <c r="Y455" s="9"/>
      <c r="Z455" s="12"/>
      <c r="AA455" s="13"/>
      <c r="AB455" s="13"/>
    </row>
    <row r="456" spans="1:28" ht="12.75" customHeight="1" x14ac:dyDescent="0.2">
      <c r="A456" s="12"/>
      <c r="B456" s="12"/>
      <c r="F456" s="63"/>
      <c r="G456" s="64"/>
      <c r="H456" s="64"/>
      <c r="N456" s="13"/>
      <c r="O456" s="12"/>
      <c r="P456" s="9"/>
      <c r="Q456" s="66"/>
      <c r="R456" s="12"/>
      <c r="S456" s="66"/>
      <c r="T456" s="12"/>
      <c r="U456" s="12"/>
      <c r="V456" s="9"/>
      <c r="W456" s="9"/>
      <c r="X456" s="9"/>
      <c r="Y456" s="9"/>
      <c r="Z456" s="12"/>
      <c r="AA456" s="13"/>
      <c r="AB456" s="13"/>
    </row>
    <row r="457" spans="1:28" ht="12.75" customHeight="1" x14ac:dyDescent="0.2">
      <c r="A457" s="12"/>
      <c r="B457" s="12"/>
      <c r="F457" s="63"/>
      <c r="G457" s="64"/>
      <c r="H457" s="64"/>
      <c r="N457" s="13"/>
      <c r="O457" s="12"/>
      <c r="P457" s="9"/>
      <c r="Q457" s="66"/>
      <c r="R457" s="12"/>
      <c r="S457" s="66"/>
      <c r="T457" s="12"/>
      <c r="U457" s="12"/>
      <c r="V457" s="9"/>
      <c r="W457" s="9"/>
      <c r="X457" s="9"/>
      <c r="Y457" s="9"/>
      <c r="Z457" s="12"/>
      <c r="AA457" s="13"/>
      <c r="AB457" s="13"/>
    </row>
    <row r="458" spans="1:28" ht="12.75" customHeight="1" x14ac:dyDescent="0.2">
      <c r="A458" s="12"/>
      <c r="B458" s="12"/>
      <c r="F458" s="63"/>
      <c r="G458" s="64"/>
      <c r="H458" s="64"/>
      <c r="N458" s="13"/>
      <c r="O458" s="12"/>
      <c r="P458" s="9"/>
      <c r="Q458" s="66"/>
      <c r="R458" s="12"/>
      <c r="S458" s="66"/>
      <c r="T458" s="12"/>
      <c r="U458" s="12"/>
      <c r="V458" s="9"/>
      <c r="W458" s="9"/>
      <c r="X458" s="9"/>
      <c r="Y458" s="9"/>
      <c r="Z458" s="12"/>
      <c r="AA458" s="13"/>
      <c r="AB458" s="13"/>
    </row>
    <row r="459" spans="1:28" ht="12.75" customHeight="1" x14ac:dyDescent="0.2">
      <c r="A459" s="12"/>
      <c r="B459" s="12"/>
      <c r="F459" s="63"/>
      <c r="G459" s="64"/>
      <c r="H459" s="64"/>
      <c r="N459" s="13"/>
      <c r="O459" s="12"/>
      <c r="P459" s="9"/>
      <c r="Q459" s="66"/>
      <c r="R459" s="12"/>
      <c r="S459" s="66"/>
      <c r="T459" s="12"/>
      <c r="U459" s="12"/>
      <c r="V459" s="9"/>
      <c r="W459" s="9"/>
      <c r="X459" s="9"/>
      <c r="Y459" s="9"/>
      <c r="Z459" s="12"/>
      <c r="AA459" s="13"/>
      <c r="AB459" s="13"/>
    </row>
    <row r="460" spans="1:28" ht="12.75" customHeight="1" x14ac:dyDescent="0.2">
      <c r="A460" s="12"/>
      <c r="B460" s="12"/>
      <c r="F460" s="63"/>
      <c r="G460" s="64"/>
      <c r="H460" s="64"/>
      <c r="N460" s="13"/>
      <c r="O460" s="12"/>
      <c r="P460" s="9"/>
      <c r="Q460" s="66"/>
      <c r="R460" s="12"/>
      <c r="S460" s="66"/>
      <c r="T460" s="12"/>
      <c r="U460" s="12"/>
      <c r="V460" s="9"/>
      <c r="W460" s="9"/>
      <c r="X460" s="9"/>
      <c r="Y460" s="9"/>
      <c r="Z460" s="12"/>
      <c r="AA460" s="13"/>
      <c r="AB460" s="13"/>
    </row>
    <row r="461" spans="1:28" ht="12.75" customHeight="1" x14ac:dyDescent="0.2">
      <c r="A461" s="12"/>
      <c r="B461" s="12"/>
      <c r="F461" s="63"/>
      <c r="G461" s="64"/>
      <c r="H461" s="64"/>
      <c r="N461" s="13"/>
      <c r="O461" s="12"/>
      <c r="P461" s="9"/>
      <c r="Q461" s="66"/>
      <c r="R461" s="12"/>
      <c r="S461" s="66"/>
      <c r="T461" s="12"/>
      <c r="U461" s="12"/>
      <c r="V461" s="9"/>
      <c r="W461" s="9"/>
      <c r="X461" s="9"/>
      <c r="Y461" s="9"/>
      <c r="Z461" s="12"/>
      <c r="AA461" s="13"/>
      <c r="AB461" s="13"/>
    </row>
    <row r="462" spans="1:28" ht="12.75" customHeight="1" x14ac:dyDescent="0.2">
      <c r="A462" s="12"/>
      <c r="B462" s="12"/>
      <c r="F462" s="63"/>
      <c r="G462" s="64"/>
      <c r="H462" s="64"/>
      <c r="N462" s="13"/>
      <c r="O462" s="12"/>
      <c r="P462" s="9"/>
      <c r="Q462" s="66"/>
      <c r="R462" s="12"/>
      <c r="S462" s="66"/>
      <c r="T462" s="12"/>
      <c r="U462" s="12"/>
      <c r="V462" s="9"/>
      <c r="W462" s="9"/>
      <c r="X462" s="9"/>
      <c r="Y462" s="9"/>
      <c r="Z462" s="12"/>
      <c r="AA462" s="13"/>
      <c r="AB462" s="13"/>
    </row>
    <row r="463" spans="1:28" ht="12.75" customHeight="1" x14ac:dyDescent="0.2">
      <c r="A463" s="12"/>
      <c r="B463" s="12"/>
      <c r="F463" s="63"/>
      <c r="G463" s="64"/>
      <c r="H463" s="64"/>
      <c r="N463" s="13"/>
      <c r="O463" s="12"/>
      <c r="P463" s="9"/>
      <c r="Q463" s="66"/>
      <c r="R463" s="12"/>
      <c r="S463" s="66"/>
      <c r="T463" s="12"/>
      <c r="U463" s="12"/>
      <c r="V463" s="9"/>
      <c r="W463" s="9"/>
      <c r="X463" s="9"/>
      <c r="Y463" s="9"/>
      <c r="Z463" s="12"/>
      <c r="AA463" s="13"/>
      <c r="AB463" s="13"/>
    </row>
    <row r="464" spans="1:28" ht="12.75" customHeight="1" x14ac:dyDescent="0.2">
      <c r="A464" s="12"/>
      <c r="B464" s="12"/>
      <c r="F464" s="63"/>
      <c r="G464" s="64"/>
      <c r="H464" s="64"/>
      <c r="N464" s="13"/>
      <c r="O464" s="12"/>
      <c r="P464" s="9"/>
      <c r="Q464" s="66"/>
      <c r="R464" s="12"/>
      <c r="S464" s="66"/>
      <c r="T464" s="12"/>
      <c r="U464" s="12"/>
      <c r="V464" s="9"/>
      <c r="W464" s="9"/>
      <c r="X464" s="9"/>
      <c r="Y464" s="9"/>
      <c r="Z464" s="12"/>
      <c r="AA464" s="13"/>
      <c r="AB464" s="13"/>
    </row>
    <row r="465" spans="1:28" ht="12.75" customHeight="1" x14ac:dyDescent="0.2">
      <c r="A465" s="12"/>
      <c r="B465" s="12"/>
      <c r="F465" s="63"/>
      <c r="G465" s="64"/>
      <c r="H465" s="64"/>
      <c r="N465" s="13"/>
      <c r="O465" s="12"/>
      <c r="P465" s="9"/>
      <c r="Q465" s="66"/>
      <c r="R465" s="12"/>
      <c r="S465" s="66"/>
      <c r="T465" s="12"/>
      <c r="U465" s="12"/>
      <c r="V465" s="9"/>
      <c r="W465" s="9"/>
      <c r="X465" s="9"/>
      <c r="Y465" s="9"/>
      <c r="Z465" s="12"/>
      <c r="AA465" s="13"/>
      <c r="AB465" s="13"/>
    </row>
    <row r="466" spans="1:28" ht="12.75" customHeight="1" x14ac:dyDescent="0.2">
      <c r="A466" s="12"/>
      <c r="B466" s="12"/>
      <c r="F466" s="63"/>
      <c r="G466" s="64"/>
      <c r="H466" s="64"/>
      <c r="N466" s="13"/>
      <c r="O466" s="12"/>
      <c r="P466" s="9"/>
      <c r="Q466" s="66"/>
      <c r="R466" s="12"/>
      <c r="S466" s="66"/>
      <c r="T466" s="12"/>
      <c r="U466" s="12"/>
      <c r="V466" s="9"/>
      <c r="W466" s="9"/>
      <c r="X466" s="9"/>
      <c r="Y466" s="9"/>
      <c r="Z466" s="12"/>
      <c r="AA466" s="13"/>
      <c r="AB466" s="13"/>
    </row>
    <row r="467" spans="1:28" ht="12.75" customHeight="1" x14ac:dyDescent="0.2">
      <c r="A467" s="12"/>
      <c r="B467" s="12"/>
      <c r="F467" s="63"/>
      <c r="G467" s="64"/>
      <c r="H467" s="64"/>
      <c r="N467" s="13"/>
      <c r="O467" s="12"/>
      <c r="P467" s="9"/>
      <c r="Q467" s="66"/>
      <c r="R467" s="12"/>
      <c r="S467" s="66"/>
      <c r="T467" s="12"/>
      <c r="U467" s="12"/>
      <c r="V467" s="9"/>
      <c r="W467" s="9"/>
      <c r="X467" s="9"/>
      <c r="Y467" s="9"/>
      <c r="Z467" s="12"/>
      <c r="AA467" s="13"/>
      <c r="AB467" s="13"/>
    </row>
    <row r="468" spans="1:28" ht="12.75" customHeight="1" x14ac:dyDescent="0.2">
      <c r="A468" s="12"/>
      <c r="B468" s="12"/>
      <c r="F468" s="63"/>
      <c r="G468" s="64"/>
      <c r="H468" s="64"/>
      <c r="N468" s="13"/>
      <c r="O468" s="12"/>
      <c r="P468" s="9"/>
      <c r="Q468" s="66"/>
      <c r="R468" s="12"/>
      <c r="S468" s="66"/>
      <c r="T468" s="12"/>
      <c r="U468" s="12"/>
      <c r="V468" s="9"/>
      <c r="W468" s="9"/>
      <c r="X468" s="9"/>
      <c r="Y468" s="9"/>
      <c r="Z468" s="12"/>
      <c r="AA468" s="13"/>
      <c r="AB468" s="13"/>
    </row>
    <row r="469" spans="1:28" ht="12.75" customHeight="1" x14ac:dyDescent="0.2">
      <c r="A469" s="12"/>
      <c r="B469" s="12"/>
      <c r="F469" s="63"/>
      <c r="G469" s="64"/>
      <c r="H469" s="64"/>
      <c r="N469" s="13"/>
      <c r="O469" s="12"/>
      <c r="P469" s="9"/>
      <c r="Q469" s="66"/>
      <c r="R469" s="12"/>
      <c r="S469" s="66"/>
      <c r="T469" s="12"/>
      <c r="U469" s="12"/>
      <c r="V469" s="9"/>
      <c r="W469" s="9"/>
      <c r="X469" s="9"/>
      <c r="Y469" s="9"/>
      <c r="Z469" s="12"/>
      <c r="AA469" s="13"/>
      <c r="AB469" s="13"/>
    </row>
    <row r="470" spans="1:28" ht="12.75" customHeight="1" x14ac:dyDescent="0.2">
      <c r="A470" s="12"/>
      <c r="B470" s="12"/>
      <c r="F470" s="63"/>
      <c r="G470" s="64"/>
      <c r="H470" s="64"/>
      <c r="N470" s="13"/>
      <c r="O470" s="12"/>
      <c r="P470" s="9"/>
      <c r="Q470" s="66"/>
      <c r="R470" s="12"/>
      <c r="S470" s="66"/>
      <c r="T470" s="12"/>
      <c r="U470" s="12"/>
      <c r="V470" s="9"/>
      <c r="W470" s="9"/>
      <c r="X470" s="9"/>
      <c r="Y470" s="9"/>
      <c r="Z470" s="12"/>
      <c r="AA470" s="13"/>
      <c r="AB470" s="13"/>
    </row>
    <row r="471" spans="1:28" ht="12.75" customHeight="1" x14ac:dyDescent="0.2">
      <c r="A471" s="12"/>
      <c r="B471" s="12"/>
      <c r="F471" s="63"/>
      <c r="G471" s="64"/>
      <c r="H471" s="64"/>
      <c r="N471" s="13"/>
      <c r="O471" s="12"/>
      <c r="P471" s="9"/>
      <c r="Q471" s="66"/>
      <c r="R471" s="12"/>
      <c r="S471" s="66"/>
      <c r="T471" s="12"/>
      <c r="U471" s="12"/>
      <c r="V471" s="9"/>
      <c r="W471" s="9"/>
      <c r="X471" s="9"/>
      <c r="Y471" s="9"/>
      <c r="Z471" s="12"/>
      <c r="AA471" s="13"/>
      <c r="AB471" s="13"/>
    </row>
    <row r="472" spans="1:28" ht="12.75" customHeight="1" x14ac:dyDescent="0.2">
      <c r="A472" s="12"/>
      <c r="B472" s="12"/>
      <c r="F472" s="63"/>
      <c r="G472" s="64"/>
      <c r="H472" s="64"/>
      <c r="N472" s="13"/>
      <c r="O472" s="12"/>
      <c r="P472" s="9"/>
      <c r="Q472" s="66"/>
      <c r="R472" s="12"/>
      <c r="S472" s="66"/>
      <c r="T472" s="12"/>
      <c r="U472" s="12"/>
      <c r="V472" s="9"/>
      <c r="W472" s="9"/>
      <c r="X472" s="9"/>
      <c r="Y472" s="9"/>
      <c r="Z472" s="12"/>
      <c r="AA472" s="13"/>
      <c r="AB472" s="13"/>
    </row>
    <row r="473" spans="1:28" ht="12.75" customHeight="1" x14ac:dyDescent="0.2">
      <c r="A473" s="12"/>
      <c r="B473" s="12"/>
      <c r="F473" s="63"/>
      <c r="G473" s="64"/>
      <c r="H473" s="64"/>
      <c r="N473" s="13"/>
      <c r="O473" s="12"/>
      <c r="P473" s="9"/>
      <c r="Q473" s="66"/>
      <c r="R473" s="12"/>
      <c r="S473" s="66"/>
      <c r="T473" s="12"/>
      <c r="U473" s="12"/>
      <c r="V473" s="9"/>
      <c r="W473" s="9"/>
      <c r="X473" s="9"/>
      <c r="Y473" s="9"/>
      <c r="Z473" s="12"/>
      <c r="AA473" s="13"/>
      <c r="AB473" s="13"/>
    </row>
    <row r="474" spans="1:28" ht="12.75" customHeight="1" x14ac:dyDescent="0.2">
      <c r="A474" s="12"/>
      <c r="B474" s="12"/>
      <c r="F474" s="63"/>
      <c r="G474" s="64"/>
      <c r="H474" s="64"/>
      <c r="N474" s="13"/>
      <c r="O474" s="12"/>
      <c r="P474" s="9"/>
      <c r="Q474" s="66"/>
      <c r="R474" s="12"/>
      <c r="S474" s="66"/>
      <c r="T474" s="12"/>
      <c r="U474" s="12"/>
      <c r="V474" s="9"/>
      <c r="W474" s="9"/>
      <c r="X474" s="9"/>
      <c r="Y474" s="9"/>
      <c r="Z474" s="12"/>
      <c r="AA474" s="13"/>
      <c r="AB474" s="13"/>
    </row>
    <row r="475" spans="1:28" ht="12.75" customHeight="1" x14ac:dyDescent="0.2">
      <c r="A475" s="12"/>
      <c r="B475" s="12"/>
      <c r="F475" s="63"/>
      <c r="G475" s="64"/>
      <c r="H475" s="64"/>
      <c r="N475" s="13"/>
      <c r="O475" s="12"/>
      <c r="P475" s="9"/>
      <c r="Q475" s="66"/>
      <c r="R475" s="12"/>
      <c r="S475" s="66"/>
      <c r="T475" s="12"/>
      <c r="U475" s="12"/>
      <c r="V475" s="9"/>
      <c r="W475" s="9"/>
      <c r="X475" s="9"/>
      <c r="Y475" s="9"/>
      <c r="Z475" s="12"/>
      <c r="AA475" s="13"/>
      <c r="AB475" s="13"/>
    </row>
    <row r="476" spans="1:28" ht="12.75" customHeight="1" x14ac:dyDescent="0.2">
      <c r="A476" s="12"/>
      <c r="B476" s="12"/>
      <c r="F476" s="63"/>
      <c r="G476" s="64"/>
      <c r="H476" s="64"/>
      <c r="N476" s="13"/>
      <c r="O476" s="12"/>
      <c r="P476" s="9"/>
      <c r="Q476" s="66"/>
      <c r="R476" s="12"/>
      <c r="S476" s="66"/>
      <c r="T476" s="12"/>
      <c r="U476" s="12"/>
      <c r="V476" s="9"/>
      <c r="W476" s="9"/>
      <c r="X476" s="9"/>
      <c r="Y476" s="9"/>
      <c r="Z476" s="12"/>
      <c r="AA476" s="13"/>
      <c r="AB476" s="13"/>
    </row>
    <row r="477" spans="1:28" ht="12.75" customHeight="1" x14ac:dyDescent="0.2">
      <c r="A477" s="12"/>
      <c r="B477" s="12"/>
      <c r="F477" s="63"/>
      <c r="G477" s="64"/>
      <c r="H477" s="64"/>
      <c r="N477" s="13"/>
      <c r="O477" s="12"/>
      <c r="P477" s="9"/>
      <c r="Q477" s="66"/>
      <c r="R477" s="12"/>
      <c r="S477" s="66"/>
      <c r="T477" s="12"/>
      <c r="U477" s="12"/>
      <c r="V477" s="9"/>
      <c r="W477" s="9"/>
      <c r="X477" s="9"/>
      <c r="Y477" s="9"/>
      <c r="Z477" s="12"/>
      <c r="AA477" s="13"/>
      <c r="AB477" s="13"/>
    </row>
    <row r="478" spans="1:28" ht="12.75" customHeight="1" x14ac:dyDescent="0.2">
      <c r="A478" s="12"/>
      <c r="B478" s="12"/>
      <c r="F478" s="63"/>
      <c r="G478" s="64"/>
      <c r="H478" s="64"/>
      <c r="N478" s="13"/>
      <c r="O478" s="12"/>
      <c r="P478" s="9"/>
      <c r="Q478" s="66"/>
      <c r="R478" s="12"/>
      <c r="S478" s="66"/>
      <c r="T478" s="12"/>
      <c r="U478" s="12"/>
      <c r="V478" s="9"/>
      <c r="W478" s="9"/>
      <c r="X478" s="9"/>
      <c r="Y478" s="9"/>
      <c r="Z478" s="12"/>
      <c r="AA478" s="13"/>
      <c r="AB478" s="13"/>
    </row>
    <row r="479" spans="1:28" ht="12.75" customHeight="1" x14ac:dyDescent="0.2">
      <c r="A479" s="12"/>
      <c r="B479" s="12"/>
      <c r="F479" s="63"/>
      <c r="G479" s="64"/>
      <c r="H479" s="64"/>
      <c r="N479" s="13"/>
      <c r="O479" s="12"/>
      <c r="P479" s="9"/>
      <c r="Q479" s="66"/>
      <c r="R479" s="12"/>
      <c r="S479" s="66"/>
      <c r="T479" s="12"/>
      <c r="U479" s="12"/>
      <c r="V479" s="9"/>
      <c r="W479" s="9"/>
      <c r="X479" s="9"/>
      <c r="Y479" s="9"/>
      <c r="Z479" s="12"/>
      <c r="AA479" s="13"/>
      <c r="AB479" s="13"/>
    </row>
    <row r="480" spans="1:28" ht="12.75" customHeight="1" x14ac:dyDescent="0.2">
      <c r="A480" s="12"/>
      <c r="B480" s="12"/>
      <c r="F480" s="63"/>
      <c r="G480" s="64"/>
      <c r="H480" s="64"/>
      <c r="N480" s="13"/>
      <c r="O480" s="12"/>
      <c r="P480" s="9"/>
      <c r="Q480" s="66"/>
      <c r="R480" s="12"/>
      <c r="S480" s="66"/>
      <c r="T480" s="12"/>
      <c r="U480" s="12"/>
      <c r="V480" s="9"/>
      <c r="W480" s="9"/>
      <c r="X480" s="9"/>
      <c r="Y480" s="9"/>
      <c r="Z480" s="12"/>
      <c r="AA480" s="13"/>
      <c r="AB480" s="13"/>
    </row>
    <row r="481" spans="1:28" ht="12.75" customHeight="1" x14ac:dyDescent="0.2">
      <c r="A481" s="12"/>
      <c r="B481" s="12"/>
      <c r="F481" s="63"/>
      <c r="G481" s="64"/>
      <c r="H481" s="64"/>
      <c r="N481" s="13"/>
      <c r="O481" s="12"/>
      <c r="P481" s="9"/>
      <c r="Q481" s="66"/>
      <c r="R481" s="12"/>
      <c r="S481" s="66"/>
      <c r="T481" s="12"/>
      <c r="U481" s="12"/>
      <c r="V481" s="9"/>
      <c r="W481" s="9"/>
      <c r="X481" s="9"/>
      <c r="Y481" s="9"/>
      <c r="Z481" s="12"/>
      <c r="AA481" s="13"/>
      <c r="AB481" s="13"/>
    </row>
    <row r="482" spans="1:28" ht="12.75" customHeight="1" x14ac:dyDescent="0.2">
      <c r="A482" s="12"/>
      <c r="B482" s="12"/>
      <c r="F482" s="63"/>
      <c r="G482" s="64"/>
      <c r="H482" s="64"/>
      <c r="N482" s="13"/>
      <c r="O482" s="12"/>
      <c r="P482" s="9"/>
      <c r="Q482" s="66"/>
      <c r="R482" s="12"/>
      <c r="S482" s="66"/>
      <c r="T482" s="12"/>
      <c r="U482" s="12"/>
      <c r="V482" s="9"/>
      <c r="W482" s="9"/>
      <c r="X482" s="9"/>
      <c r="Y482" s="9"/>
      <c r="Z482" s="12"/>
      <c r="AA482" s="13"/>
      <c r="AB482" s="13"/>
    </row>
    <row r="483" spans="1:28" ht="12.75" customHeight="1" x14ac:dyDescent="0.2">
      <c r="A483" s="12"/>
      <c r="B483" s="12"/>
      <c r="F483" s="63"/>
      <c r="G483" s="64"/>
      <c r="H483" s="64"/>
      <c r="N483" s="13"/>
      <c r="O483" s="12"/>
      <c r="P483" s="9"/>
      <c r="Q483" s="66"/>
      <c r="R483" s="12"/>
      <c r="S483" s="66"/>
      <c r="T483" s="12"/>
      <c r="U483" s="12"/>
      <c r="V483" s="9"/>
      <c r="W483" s="9"/>
      <c r="X483" s="9"/>
      <c r="Y483" s="9"/>
      <c r="Z483" s="12"/>
      <c r="AA483" s="13"/>
      <c r="AB483" s="13"/>
    </row>
    <row r="484" spans="1:28" ht="12.75" customHeight="1" x14ac:dyDescent="0.2">
      <c r="A484" s="12"/>
      <c r="B484" s="12"/>
      <c r="F484" s="63"/>
      <c r="G484" s="64"/>
      <c r="H484" s="64"/>
      <c r="N484" s="13"/>
      <c r="O484" s="12"/>
      <c r="P484" s="9"/>
      <c r="Q484" s="66"/>
      <c r="R484" s="12"/>
      <c r="S484" s="66"/>
      <c r="T484" s="12"/>
      <c r="U484" s="12"/>
      <c r="V484" s="9"/>
      <c r="W484" s="9"/>
      <c r="X484" s="9"/>
      <c r="Y484" s="9"/>
      <c r="Z484" s="12"/>
      <c r="AA484" s="13"/>
      <c r="AB484" s="13"/>
    </row>
    <row r="485" spans="1:28" ht="12.75" customHeight="1" x14ac:dyDescent="0.2">
      <c r="A485" s="12"/>
      <c r="B485" s="12"/>
      <c r="F485" s="63"/>
      <c r="G485" s="64"/>
      <c r="H485" s="64"/>
      <c r="N485" s="13"/>
      <c r="O485" s="12"/>
      <c r="P485" s="9"/>
      <c r="Q485" s="66"/>
      <c r="R485" s="12"/>
      <c r="S485" s="66"/>
      <c r="T485" s="12"/>
      <c r="U485" s="12"/>
      <c r="V485" s="9"/>
      <c r="W485" s="9"/>
      <c r="X485" s="9"/>
      <c r="Y485" s="9"/>
      <c r="Z485" s="12"/>
      <c r="AA485" s="13"/>
      <c r="AB485" s="13"/>
    </row>
    <row r="486" spans="1:28" ht="12.75" customHeight="1" x14ac:dyDescent="0.2">
      <c r="A486" s="12"/>
      <c r="B486" s="12"/>
      <c r="F486" s="63"/>
      <c r="G486" s="64"/>
      <c r="H486" s="64"/>
      <c r="N486" s="13"/>
      <c r="O486" s="12"/>
      <c r="P486" s="9"/>
      <c r="Q486" s="66"/>
      <c r="R486" s="12"/>
      <c r="S486" s="66"/>
      <c r="T486" s="12"/>
      <c r="U486" s="12"/>
      <c r="V486" s="9"/>
      <c r="W486" s="9"/>
      <c r="X486" s="9"/>
      <c r="Y486" s="9"/>
      <c r="Z486" s="12"/>
      <c r="AA486" s="13"/>
      <c r="AB486" s="13"/>
    </row>
    <row r="487" spans="1:28" ht="12.75" customHeight="1" x14ac:dyDescent="0.2">
      <c r="A487" s="12"/>
      <c r="B487" s="12"/>
      <c r="F487" s="63"/>
      <c r="G487" s="64"/>
      <c r="H487" s="64"/>
      <c r="N487" s="13"/>
      <c r="O487" s="12"/>
      <c r="P487" s="9"/>
      <c r="Q487" s="66"/>
      <c r="R487" s="12"/>
      <c r="S487" s="66"/>
      <c r="T487" s="12"/>
      <c r="U487" s="12"/>
      <c r="V487" s="9"/>
      <c r="W487" s="9"/>
      <c r="X487" s="9"/>
      <c r="Y487" s="9"/>
      <c r="Z487" s="12"/>
      <c r="AA487" s="13"/>
      <c r="AB487" s="13"/>
    </row>
    <row r="488" spans="1:28" ht="12.75" customHeight="1" x14ac:dyDescent="0.2">
      <c r="A488" s="12"/>
      <c r="B488" s="12"/>
      <c r="F488" s="63"/>
      <c r="G488" s="64"/>
      <c r="H488" s="64"/>
      <c r="N488" s="13"/>
      <c r="O488" s="12"/>
      <c r="P488" s="9"/>
      <c r="Q488" s="66"/>
      <c r="R488" s="12"/>
      <c r="S488" s="66"/>
      <c r="T488" s="12"/>
      <c r="U488" s="12"/>
      <c r="V488" s="9"/>
      <c r="W488" s="9"/>
      <c r="X488" s="9"/>
      <c r="Y488" s="9"/>
      <c r="Z488" s="12"/>
      <c r="AA488" s="13"/>
      <c r="AB488" s="13"/>
    </row>
    <row r="489" spans="1:28" ht="12.75" customHeight="1" x14ac:dyDescent="0.2">
      <c r="A489" s="12"/>
      <c r="B489" s="12"/>
      <c r="F489" s="63"/>
      <c r="G489" s="64"/>
      <c r="H489" s="64"/>
      <c r="N489" s="13"/>
      <c r="O489" s="12"/>
      <c r="P489" s="9"/>
      <c r="Q489" s="66"/>
      <c r="R489" s="12"/>
      <c r="S489" s="66"/>
      <c r="T489" s="12"/>
      <c r="U489" s="12"/>
      <c r="V489" s="9"/>
      <c r="W489" s="9"/>
      <c r="X489" s="9"/>
      <c r="Y489" s="9"/>
      <c r="Z489" s="12"/>
      <c r="AA489" s="13"/>
      <c r="AB489" s="13"/>
    </row>
    <row r="490" spans="1:28" ht="12.75" customHeight="1" x14ac:dyDescent="0.2">
      <c r="A490" s="12"/>
      <c r="B490" s="12"/>
      <c r="F490" s="63"/>
      <c r="G490" s="64"/>
      <c r="H490" s="64"/>
      <c r="N490" s="13"/>
      <c r="O490" s="12"/>
      <c r="P490" s="9"/>
      <c r="Q490" s="66"/>
      <c r="R490" s="12"/>
      <c r="S490" s="66"/>
      <c r="T490" s="12"/>
      <c r="U490" s="12"/>
      <c r="V490" s="9"/>
      <c r="W490" s="9"/>
      <c r="X490" s="9"/>
      <c r="Y490" s="9"/>
      <c r="Z490" s="12"/>
      <c r="AA490" s="13"/>
      <c r="AB490" s="13"/>
    </row>
    <row r="491" spans="1:28" ht="12.75" customHeight="1" x14ac:dyDescent="0.2">
      <c r="A491" s="12"/>
      <c r="B491" s="12"/>
      <c r="F491" s="63"/>
      <c r="G491" s="64"/>
      <c r="H491" s="64"/>
      <c r="N491" s="13"/>
      <c r="O491" s="12"/>
      <c r="P491" s="9"/>
      <c r="Q491" s="66"/>
      <c r="R491" s="12"/>
      <c r="S491" s="66"/>
      <c r="T491" s="12"/>
      <c r="U491" s="12"/>
      <c r="V491" s="9"/>
      <c r="W491" s="9"/>
      <c r="X491" s="9"/>
      <c r="Y491" s="9"/>
      <c r="Z491" s="12"/>
      <c r="AA491" s="13"/>
      <c r="AB491" s="13"/>
    </row>
    <row r="492" spans="1:28" ht="12.75" customHeight="1" x14ac:dyDescent="0.2">
      <c r="A492" s="12"/>
      <c r="B492" s="12"/>
      <c r="F492" s="63"/>
      <c r="G492" s="64"/>
      <c r="H492" s="64"/>
      <c r="N492" s="13"/>
      <c r="O492" s="12"/>
      <c r="P492" s="9"/>
      <c r="Q492" s="66"/>
      <c r="R492" s="12"/>
      <c r="S492" s="66"/>
      <c r="T492" s="12"/>
      <c r="U492" s="12"/>
      <c r="V492" s="9"/>
      <c r="W492" s="9"/>
      <c r="X492" s="9"/>
      <c r="Y492" s="9"/>
      <c r="Z492" s="12"/>
      <c r="AA492" s="13"/>
      <c r="AB492" s="13"/>
    </row>
    <row r="493" spans="1:28" ht="12.75" customHeight="1" x14ac:dyDescent="0.2">
      <c r="A493" s="12"/>
      <c r="B493" s="12"/>
      <c r="F493" s="63"/>
      <c r="G493" s="64"/>
      <c r="H493" s="64"/>
      <c r="N493" s="13"/>
      <c r="O493" s="12"/>
      <c r="P493" s="9"/>
      <c r="Q493" s="66"/>
      <c r="R493" s="12"/>
      <c r="S493" s="66"/>
      <c r="T493" s="12"/>
      <c r="U493" s="12"/>
      <c r="V493" s="9"/>
      <c r="W493" s="9"/>
      <c r="X493" s="9"/>
      <c r="Y493" s="9"/>
      <c r="Z493" s="12"/>
      <c r="AA493" s="13"/>
      <c r="AB493" s="13"/>
    </row>
    <row r="494" spans="1:28" ht="12.75" customHeight="1" x14ac:dyDescent="0.2">
      <c r="A494" s="12"/>
      <c r="B494" s="12"/>
      <c r="F494" s="63"/>
      <c r="G494" s="64"/>
      <c r="H494" s="64"/>
      <c r="N494" s="13"/>
      <c r="O494" s="12"/>
      <c r="P494" s="9"/>
      <c r="Q494" s="66"/>
      <c r="R494" s="12"/>
      <c r="S494" s="66"/>
      <c r="T494" s="12"/>
      <c r="U494" s="12"/>
      <c r="V494" s="9"/>
      <c r="W494" s="9"/>
      <c r="X494" s="9"/>
      <c r="Y494" s="9"/>
      <c r="Z494" s="12"/>
      <c r="AA494" s="13"/>
      <c r="AB494" s="13"/>
    </row>
    <row r="495" spans="1:28" ht="12.75" customHeight="1" x14ac:dyDescent="0.2">
      <c r="A495" s="12"/>
      <c r="B495" s="12"/>
      <c r="F495" s="63"/>
      <c r="G495" s="64"/>
      <c r="H495" s="64"/>
      <c r="N495" s="13"/>
      <c r="O495" s="12"/>
      <c r="P495" s="9"/>
      <c r="Q495" s="66"/>
      <c r="R495" s="12"/>
      <c r="S495" s="66"/>
      <c r="T495" s="12"/>
      <c r="U495" s="12"/>
      <c r="V495" s="9"/>
      <c r="W495" s="9"/>
      <c r="X495" s="9"/>
      <c r="Y495" s="9"/>
      <c r="Z495" s="12"/>
      <c r="AA495" s="13"/>
      <c r="AB495" s="13"/>
    </row>
    <row r="496" spans="1:28" ht="12.75" customHeight="1" x14ac:dyDescent="0.2">
      <c r="A496" s="12"/>
      <c r="B496" s="12"/>
      <c r="F496" s="63"/>
      <c r="G496" s="64"/>
      <c r="H496" s="64"/>
      <c r="N496" s="13"/>
      <c r="O496" s="12"/>
      <c r="P496" s="9"/>
      <c r="Q496" s="66"/>
      <c r="R496" s="12"/>
      <c r="S496" s="66"/>
      <c r="T496" s="12"/>
      <c r="U496" s="12"/>
      <c r="V496" s="9"/>
      <c r="W496" s="9"/>
      <c r="X496" s="9"/>
      <c r="Y496" s="9"/>
      <c r="Z496" s="12"/>
      <c r="AA496" s="13"/>
      <c r="AB496" s="13"/>
    </row>
    <row r="497" spans="1:28" ht="12.75" customHeight="1" x14ac:dyDescent="0.2">
      <c r="A497" s="12"/>
      <c r="B497" s="12"/>
      <c r="F497" s="63"/>
      <c r="G497" s="64"/>
      <c r="H497" s="64"/>
      <c r="N497" s="13"/>
      <c r="O497" s="12"/>
      <c r="P497" s="9"/>
      <c r="Q497" s="66"/>
      <c r="R497" s="12"/>
      <c r="S497" s="66"/>
      <c r="T497" s="12"/>
      <c r="U497" s="12"/>
      <c r="V497" s="9"/>
      <c r="W497" s="9"/>
      <c r="X497" s="9"/>
      <c r="Y497" s="9"/>
      <c r="Z497" s="12"/>
      <c r="AA497" s="13"/>
      <c r="AB497" s="13"/>
    </row>
    <row r="498" spans="1:28" ht="12.75" customHeight="1" x14ac:dyDescent="0.2">
      <c r="A498" s="12"/>
      <c r="B498" s="12"/>
      <c r="F498" s="63"/>
      <c r="G498" s="64"/>
      <c r="H498" s="64"/>
      <c r="N498" s="13"/>
      <c r="O498" s="12"/>
      <c r="P498" s="9"/>
      <c r="Q498" s="66"/>
      <c r="R498" s="12"/>
      <c r="S498" s="66"/>
      <c r="T498" s="12"/>
      <c r="U498" s="12"/>
      <c r="V498" s="9"/>
      <c r="W498" s="9"/>
      <c r="X498" s="9"/>
      <c r="Y498" s="9"/>
      <c r="Z498" s="12"/>
      <c r="AA498" s="13"/>
      <c r="AB498" s="13"/>
    </row>
    <row r="499" spans="1:28" ht="12.75" customHeight="1" x14ac:dyDescent="0.2">
      <c r="A499" s="12"/>
      <c r="B499" s="12"/>
      <c r="F499" s="63"/>
      <c r="G499" s="64"/>
      <c r="H499" s="64"/>
      <c r="N499" s="13"/>
      <c r="O499" s="12"/>
      <c r="P499" s="9"/>
      <c r="Q499" s="66"/>
      <c r="R499" s="12"/>
      <c r="S499" s="66"/>
      <c r="T499" s="12"/>
      <c r="U499" s="12"/>
      <c r="V499" s="9"/>
      <c r="W499" s="9"/>
      <c r="X499" s="9"/>
      <c r="Y499" s="9"/>
      <c r="Z499" s="12"/>
      <c r="AA499" s="13"/>
      <c r="AB499" s="13"/>
    </row>
    <row r="500" spans="1:28" ht="12.75" customHeight="1" x14ac:dyDescent="0.2">
      <c r="A500" s="12"/>
      <c r="B500" s="12"/>
      <c r="F500" s="63"/>
      <c r="G500" s="64"/>
      <c r="H500" s="64"/>
      <c r="N500" s="13"/>
      <c r="O500" s="12"/>
      <c r="P500" s="9"/>
      <c r="Q500" s="66"/>
      <c r="R500" s="12"/>
      <c r="S500" s="66"/>
      <c r="T500" s="12"/>
      <c r="U500" s="12"/>
      <c r="V500" s="9"/>
      <c r="W500" s="9"/>
      <c r="X500" s="9"/>
      <c r="Y500" s="9"/>
      <c r="Z500" s="12"/>
      <c r="AA500" s="13"/>
      <c r="AB500" s="13"/>
    </row>
    <row r="501" spans="1:28" ht="12.75" customHeight="1" x14ac:dyDescent="0.2">
      <c r="A501" s="12"/>
      <c r="B501" s="12"/>
      <c r="F501" s="63"/>
      <c r="G501" s="64"/>
      <c r="H501" s="64"/>
      <c r="N501" s="13"/>
      <c r="O501" s="12"/>
      <c r="P501" s="9"/>
      <c r="Q501" s="66"/>
      <c r="R501" s="12"/>
      <c r="S501" s="66"/>
      <c r="T501" s="12"/>
      <c r="U501" s="12"/>
      <c r="V501" s="9"/>
      <c r="W501" s="9"/>
      <c r="X501" s="9"/>
      <c r="Y501" s="9"/>
      <c r="Z501" s="12"/>
      <c r="AA501" s="13"/>
      <c r="AB501" s="13"/>
    </row>
    <row r="502" spans="1:28" ht="12.75" customHeight="1" x14ac:dyDescent="0.2">
      <c r="A502" s="12"/>
      <c r="B502" s="12"/>
      <c r="F502" s="63"/>
      <c r="G502" s="64"/>
      <c r="H502" s="64"/>
      <c r="N502" s="13"/>
      <c r="O502" s="12"/>
      <c r="P502" s="9"/>
      <c r="Q502" s="66"/>
      <c r="R502" s="12"/>
      <c r="S502" s="66"/>
      <c r="T502" s="12"/>
      <c r="U502" s="12"/>
      <c r="V502" s="9"/>
      <c r="W502" s="9"/>
      <c r="X502" s="9"/>
      <c r="Y502" s="9"/>
      <c r="Z502" s="12"/>
      <c r="AA502" s="13"/>
      <c r="AB502" s="13"/>
    </row>
    <row r="503" spans="1:28" ht="12.75" customHeight="1" x14ac:dyDescent="0.2">
      <c r="A503" s="12"/>
      <c r="B503" s="12"/>
      <c r="F503" s="63"/>
      <c r="G503" s="64"/>
      <c r="H503" s="64"/>
      <c r="N503" s="13"/>
      <c r="O503" s="12"/>
      <c r="P503" s="9"/>
      <c r="Q503" s="66"/>
      <c r="R503" s="12"/>
      <c r="S503" s="66"/>
      <c r="T503" s="12"/>
      <c r="U503" s="12"/>
      <c r="V503" s="9"/>
      <c r="W503" s="9"/>
      <c r="X503" s="9"/>
      <c r="Y503" s="9"/>
      <c r="Z503" s="12"/>
      <c r="AA503" s="13"/>
      <c r="AB503" s="13"/>
    </row>
    <row r="504" spans="1:28" ht="12.75" customHeight="1" x14ac:dyDescent="0.2">
      <c r="A504" s="12"/>
      <c r="B504" s="12"/>
      <c r="F504" s="63"/>
      <c r="G504" s="64"/>
      <c r="H504" s="64"/>
      <c r="N504" s="13"/>
      <c r="O504" s="12"/>
      <c r="P504" s="9"/>
      <c r="Q504" s="66"/>
      <c r="R504" s="12"/>
      <c r="S504" s="66"/>
      <c r="T504" s="12"/>
      <c r="U504" s="12"/>
      <c r="V504" s="9"/>
      <c r="W504" s="9"/>
      <c r="X504" s="9"/>
      <c r="Y504" s="9"/>
      <c r="Z504" s="12"/>
      <c r="AA504" s="13"/>
      <c r="AB504" s="13"/>
    </row>
    <row r="505" spans="1:28" ht="12.75" customHeight="1" x14ac:dyDescent="0.2">
      <c r="A505" s="12"/>
      <c r="B505" s="12"/>
      <c r="F505" s="63"/>
      <c r="G505" s="64"/>
      <c r="H505" s="64"/>
      <c r="N505" s="13"/>
      <c r="O505" s="12"/>
      <c r="P505" s="9"/>
      <c r="Q505" s="66"/>
      <c r="R505" s="12"/>
      <c r="S505" s="66"/>
      <c r="T505" s="12"/>
      <c r="U505" s="12"/>
      <c r="V505" s="9"/>
      <c r="W505" s="9"/>
      <c r="X505" s="9"/>
      <c r="Y505" s="9"/>
      <c r="Z505" s="12"/>
      <c r="AA505" s="13"/>
      <c r="AB505" s="13"/>
    </row>
    <row r="506" spans="1:28" ht="12.75" customHeight="1" x14ac:dyDescent="0.2">
      <c r="A506" s="12"/>
      <c r="B506" s="12"/>
      <c r="F506" s="63"/>
      <c r="G506" s="64"/>
      <c r="H506" s="64"/>
      <c r="N506" s="13"/>
      <c r="O506" s="12"/>
      <c r="P506" s="9"/>
      <c r="Q506" s="66"/>
      <c r="R506" s="12"/>
      <c r="S506" s="66"/>
      <c r="T506" s="12"/>
      <c r="U506" s="12"/>
      <c r="V506" s="9"/>
      <c r="W506" s="9"/>
      <c r="X506" s="9"/>
      <c r="Y506" s="9"/>
      <c r="Z506" s="12"/>
      <c r="AA506" s="13"/>
      <c r="AB506" s="13"/>
    </row>
    <row r="507" spans="1:28" ht="12.75" customHeight="1" x14ac:dyDescent="0.2">
      <c r="A507" s="12"/>
      <c r="B507" s="12"/>
      <c r="F507" s="63"/>
      <c r="G507" s="64"/>
      <c r="H507" s="64"/>
      <c r="N507" s="13"/>
      <c r="O507" s="12"/>
      <c r="P507" s="9"/>
      <c r="Q507" s="66"/>
      <c r="R507" s="12"/>
      <c r="S507" s="66"/>
      <c r="T507" s="12"/>
      <c r="U507" s="12"/>
      <c r="V507" s="9"/>
      <c r="W507" s="9"/>
      <c r="X507" s="9"/>
      <c r="Y507" s="9"/>
      <c r="Z507" s="12"/>
      <c r="AA507" s="13"/>
      <c r="AB507" s="13"/>
    </row>
    <row r="508" spans="1:28" ht="12.75" customHeight="1" x14ac:dyDescent="0.2">
      <c r="A508" s="12"/>
      <c r="B508" s="12"/>
      <c r="F508" s="63"/>
      <c r="G508" s="64"/>
      <c r="H508" s="64"/>
      <c r="N508" s="13"/>
      <c r="O508" s="12"/>
      <c r="P508" s="9"/>
      <c r="Q508" s="66"/>
      <c r="R508" s="12"/>
      <c r="S508" s="66"/>
      <c r="T508" s="12"/>
      <c r="U508" s="12"/>
      <c r="V508" s="9"/>
      <c r="W508" s="9"/>
      <c r="X508" s="9"/>
      <c r="Y508" s="9"/>
      <c r="Z508" s="12"/>
      <c r="AA508" s="13"/>
      <c r="AB508" s="13"/>
    </row>
    <row r="509" spans="1:28" ht="12.75" customHeight="1" x14ac:dyDescent="0.2">
      <c r="A509" s="12"/>
      <c r="B509" s="12"/>
      <c r="F509" s="63"/>
      <c r="G509" s="64"/>
      <c r="H509" s="64"/>
      <c r="N509" s="13"/>
      <c r="O509" s="12"/>
      <c r="P509" s="9"/>
      <c r="Q509" s="66"/>
      <c r="R509" s="12"/>
      <c r="S509" s="66"/>
      <c r="T509" s="12"/>
      <c r="U509" s="12"/>
      <c r="V509" s="9"/>
      <c r="W509" s="9"/>
      <c r="X509" s="9"/>
      <c r="Y509" s="9"/>
      <c r="Z509" s="12"/>
      <c r="AA509" s="13"/>
      <c r="AB509" s="13"/>
    </row>
    <row r="510" spans="1:28" ht="12.75" customHeight="1" x14ac:dyDescent="0.2">
      <c r="A510" s="12"/>
      <c r="B510" s="12"/>
      <c r="F510" s="63"/>
      <c r="G510" s="64"/>
      <c r="H510" s="64"/>
      <c r="N510" s="13"/>
      <c r="O510" s="12"/>
      <c r="P510" s="9"/>
      <c r="Q510" s="66"/>
      <c r="R510" s="12"/>
      <c r="S510" s="66"/>
      <c r="T510" s="12"/>
      <c r="U510" s="12"/>
      <c r="V510" s="9"/>
      <c r="W510" s="9"/>
      <c r="X510" s="9"/>
      <c r="Y510" s="9"/>
      <c r="Z510" s="12"/>
      <c r="AA510" s="13"/>
      <c r="AB510" s="13"/>
    </row>
    <row r="511" spans="1:28" ht="12.75" customHeight="1" x14ac:dyDescent="0.2">
      <c r="A511" s="12"/>
      <c r="B511" s="12"/>
      <c r="F511" s="63"/>
      <c r="G511" s="64"/>
      <c r="H511" s="64"/>
      <c r="N511" s="13"/>
      <c r="O511" s="12"/>
      <c r="P511" s="9"/>
      <c r="Q511" s="66"/>
      <c r="R511" s="12"/>
      <c r="S511" s="66"/>
      <c r="T511" s="12"/>
      <c r="U511" s="12"/>
      <c r="V511" s="9"/>
      <c r="W511" s="9"/>
      <c r="X511" s="9"/>
      <c r="Y511" s="9"/>
      <c r="Z511" s="12"/>
      <c r="AA511" s="13"/>
      <c r="AB511" s="13"/>
    </row>
    <row r="512" spans="1:28" ht="12.75" customHeight="1" x14ac:dyDescent="0.2">
      <c r="A512" s="12"/>
      <c r="B512" s="12"/>
      <c r="F512" s="63"/>
      <c r="G512" s="64"/>
      <c r="H512" s="64"/>
      <c r="N512" s="13"/>
      <c r="O512" s="12"/>
      <c r="P512" s="9"/>
      <c r="Q512" s="66"/>
      <c r="R512" s="12"/>
      <c r="S512" s="66"/>
      <c r="T512" s="12"/>
      <c r="U512" s="12"/>
      <c r="V512" s="9"/>
      <c r="W512" s="9"/>
      <c r="X512" s="9"/>
      <c r="Y512" s="9"/>
      <c r="Z512" s="12"/>
      <c r="AA512" s="13"/>
      <c r="AB512" s="13"/>
    </row>
    <row r="513" spans="1:28" ht="12.75" customHeight="1" x14ac:dyDescent="0.2">
      <c r="A513" s="12"/>
      <c r="B513" s="12"/>
      <c r="F513" s="63"/>
      <c r="G513" s="64"/>
      <c r="H513" s="64"/>
      <c r="N513" s="13"/>
      <c r="O513" s="12"/>
      <c r="P513" s="9"/>
      <c r="Q513" s="66"/>
      <c r="R513" s="12"/>
      <c r="S513" s="66"/>
      <c r="T513" s="12"/>
      <c r="U513" s="12"/>
      <c r="V513" s="9"/>
      <c r="W513" s="9"/>
      <c r="X513" s="9"/>
      <c r="Y513" s="9"/>
      <c r="Z513" s="12"/>
      <c r="AA513" s="13"/>
      <c r="AB513" s="13"/>
    </row>
    <row r="514" spans="1:28" ht="12.75" customHeight="1" x14ac:dyDescent="0.2">
      <c r="A514" s="12"/>
      <c r="B514" s="12"/>
      <c r="F514" s="63"/>
      <c r="G514" s="64"/>
      <c r="H514" s="64"/>
      <c r="N514" s="13"/>
      <c r="O514" s="12"/>
      <c r="P514" s="9"/>
      <c r="Q514" s="66"/>
      <c r="R514" s="12"/>
      <c r="S514" s="66"/>
      <c r="T514" s="12"/>
      <c r="U514" s="12"/>
      <c r="V514" s="9"/>
      <c r="W514" s="9"/>
      <c r="X514" s="9"/>
      <c r="Y514" s="9"/>
      <c r="Z514" s="12"/>
      <c r="AA514" s="13"/>
      <c r="AB514" s="13"/>
    </row>
    <row r="515" spans="1:28" ht="12.75" customHeight="1" x14ac:dyDescent="0.2">
      <c r="A515" s="12"/>
      <c r="B515" s="12"/>
      <c r="F515" s="63"/>
      <c r="G515" s="64"/>
      <c r="H515" s="64"/>
      <c r="N515" s="13"/>
      <c r="O515" s="12"/>
      <c r="P515" s="9"/>
      <c r="Q515" s="66"/>
      <c r="R515" s="12"/>
      <c r="S515" s="66"/>
      <c r="T515" s="12"/>
      <c r="U515" s="12"/>
      <c r="V515" s="9"/>
      <c r="W515" s="9"/>
      <c r="X515" s="9"/>
      <c r="Y515" s="9"/>
      <c r="Z515" s="12"/>
      <c r="AA515" s="13"/>
      <c r="AB515" s="13"/>
    </row>
    <row r="516" spans="1:28" ht="12.75" customHeight="1" x14ac:dyDescent="0.2">
      <c r="A516" s="12"/>
      <c r="B516" s="12"/>
      <c r="F516" s="63"/>
      <c r="G516" s="64"/>
      <c r="H516" s="64"/>
      <c r="N516" s="13"/>
      <c r="O516" s="12"/>
      <c r="P516" s="9"/>
      <c r="Q516" s="66"/>
      <c r="R516" s="12"/>
      <c r="S516" s="66"/>
      <c r="T516" s="12"/>
      <c r="U516" s="12"/>
      <c r="V516" s="9"/>
      <c r="W516" s="9"/>
      <c r="X516" s="9"/>
      <c r="Y516" s="9"/>
      <c r="Z516" s="12"/>
      <c r="AA516" s="13"/>
      <c r="AB516" s="13"/>
    </row>
    <row r="517" spans="1:28" ht="12.75" customHeight="1" x14ac:dyDescent="0.2">
      <c r="A517" s="12"/>
      <c r="B517" s="12"/>
      <c r="F517" s="63"/>
      <c r="G517" s="64"/>
      <c r="H517" s="64"/>
      <c r="N517" s="13"/>
      <c r="O517" s="12"/>
      <c r="P517" s="9"/>
      <c r="Q517" s="66"/>
      <c r="R517" s="12"/>
      <c r="S517" s="66"/>
      <c r="T517" s="12"/>
      <c r="U517" s="12"/>
      <c r="V517" s="9"/>
      <c r="W517" s="9"/>
      <c r="X517" s="9"/>
      <c r="Y517" s="9"/>
      <c r="Z517" s="12"/>
      <c r="AA517" s="13"/>
      <c r="AB517" s="13"/>
    </row>
    <row r="518" spans="1:28" ht="12.75" customHeight="1" x14ac:dyDescent="0.2">
      <c r="A518" s="12"/>
      <c r="B518" s="12"/>
      <c r="F518" s="63"/>
      <c r="G518" s="64"/>
      <c r="H518" s="64"/>
      <c r="N518" s="13"/>
      <c r="O518" s="12"/>
      <c r="P518" s="9"/>
      <c r="Q518" s="66"/>
      <c r="R518" s="12"/>
      <c r="S518" s="66"/>
      <c r="T518" s="12"/>
      <c r="U518" s="12"/>
      <c r="V518" s="9"/>
      <c r="W518" s="9"/>
      <c r="X518" s="9"/>
      <c r="Y518" s="9"/>
      <c r="Z518" s="12"/>
      <c r="AA518" s="13"/>
      <c r="AB518" s="13"/>
    </row>
    <row r="519" spans="1:28" ht="12.75" customHeight="1" x14ac:dyDescent="0.2">
      <c r="A519" s="12"/>
      <c r="B519" s="12"/>
      <c r="F519" s="63"/>
      <c r="G519" s="64"/>
      <c r="H519" s="64"/>
      <c r="N519" s="13"/>
      <c r="O519" s="12"/>
      <c r="P519" s="9"/>
      <c r="Q519" s="66"/>
      <c r="R519" s="12"/>
      <c r="S519" s="66"/>
      <c r="T519" s="12"/>
      <c r="U519" s="12"/>
      <c r="V519" s="9"/>
      <c r="W519" s="9"/>
      <c r="X519" s="9"/>
      <c r="Y519" s="9"/>
      <c r="Z519" s="12"/>
      <c r="AA519" s="13"/>
      <c r="AB519" s="13"/>
    </row>
    <row r="520" spans="1:28" ht="12.75" customHeight="1" x14ac:dyDescent="0.2">
      <c r="A520" s="12"/>
      <c r="B520" s="12"/>
      <c r="F520" s="63"/>
      <c r="G520" s="64"/>
      <c r="H520" s="64"/>
      <c r="N520" s="13"/>
      <c r="O520" s="12"/>
      <c r="P520" s="9"/>
      <c r="Q520" s="66"/>
      <c r="R520" s="12"/>
      <c r="S520" s="66"/>
      <c r="T520" s="12"/>
      <c r="U520" s="12"/>
      <c r="V520" s="9"/>
      <c r="W520" s="9"/>
      <c r="X520" s="9"/>
      <c r="Y520" s="9"/>
      <c r="Z520" s="12"/>
      <c r="AA520" s="13"/>
      <c r="AB520" s="13"/>
    </row>
    <row r="521" spans="1:28" ht="12.75" customHeight="1" x14ac:dyDescent="0.2">
      <c r="A521" s="12"/>
      <c r="B521" s="12"/>
      <c r="F521" s="63"/>
      <c r="G521" s="64"/>
      <c r="H521" s="64"/>
      <c r="N521" s="13"/>
      <c r="O521" s="12"/>
      <c r="P521" s="9"/>
      <c r="Q521" s="66"/>
      <c r="R521" s="12"/>
      <c r="S521" s="66"/>
      <c r="T521" s="12"/>
      <c r="U521" s="12"/>
      <c r="V521" s="9"/>
      <c r="W521" s="9"/>
      <c r="X521" s="9"/>
      <c r="Y521" s="9"/>
      <c r="Z521" s="12"/>
      <c r="AA521" s="13"/>
      <c r="AB521" s="13"/>
    </row>
    <row r="522" spans="1:28" ht="12.75" customHeight="1" x14ac:dyDescent="0.2">
      <c r="A522" s="12"/>
      <c r="B522" s="12"/>
      <c r="F522" s="63"/>
      <c r="G522" s="64"/>
      <c r="H522" s="64"/>
      <c r="N522" s="13"/>
      <c r="O522" s="12"/>
      <c r="P522" s="9"/>
      <c r="Q522" s="66"/>
      <c r="R522" s="12"/>
      <c r="S522" s="66"/>
      <c r="T522" s="12"/>
      <c r="U522" s="12"/>
      <c r="V522" s="9"/>
      <c r="W522" s="9"/>
      <c r="X522" s="9"/>
      <c r="Y522" s="9"/>
      <c r="Z522" s="12"/>
      <c r="AA522" s="13"/>
      <c r="AB522" s="13"/>
    </row>
    <row r="523" spans="1:28" ht="12.75" customHeight="1" x14ac:dyDescent="0.2">
      <c r="A523" s="12"/>
      <c r="B523" s="12"/>
      <c r="F523" s="63"/>
      <c r="G523" s="64"/>
      <c r="H523" s="64"/>
      <c r="N523" s="13"/>
      <c r="O523" s="12"/>
      <c r="P523" s="9"/>
      <c r="Q523" s="66"/>
      <c r="R523" s="12"/>
      <c r="S523" s="66"/>
      <c r="T523" s="12"/>
      <c r="U523" s="12"/>
      <c r="V523" s="9"/>
      <c r="W523" s="9"/>
      <c r="X523" s="9"/>
      <c r="Y523" s="9"/>
      <c r="Z523" s="12"/>
      <c r="AA523" s="13"/>
      <c r="AB523" s="13"/>
    </row>
    <row r="524" spans="1:28" ht="12.75" customHeight="1" x14ac:dyDescent="0.2">
      <c r="A524" s="12"/>
      <c r="B524" s="12"/>
      <c r="F524" s="63"/>
      <c r="G524" s="64"/>
      <c r="H524" s="64"/>
      <c r="N524" s="13"/>
      <c r="O524" s="12"/>
      <c r="P524" s="9"/>
      <c r="Q524" s="66"/>
      <c r="R524" s="12"/>
      <c r="S524" s="66"/>
      <c r="T524" s="12"/>
      <c r="U524" s="12"/>
      <c r="V524" s="9"/>
      <c r="W524" s="9"/>
      <c r="X524" s="9"/>
      <c r="Y524" s="9"/>
      <c r="Z524" s="12"/>
      <c r="AA524" s="13"/>
      <c r="AB524" s="13"/>
    </row>
    <row r="525" spans="1:28" ht="12.75" customHeight="1" x14ac:dyDescent="0.2">
      <c r="A525" s="12"/>
      <c r="B525" s="12"/>
      <c r="F525" s="63"/>
      <c r="G525" s="64"/>
      <c r="H525" s="64"/>
      <c r="N525" s="13"/>
      <c r="O525" s="12"/>
      <c r="P525" s="9"/>
      <c r="Q525" s="66"/>
      <c r="R525" s="12"/>
      <c r="S525" s="66"/>
      <c r="T525" s="12"/>
      <c r="U525" s="12"/>
      <c r="V525" s="9"/>
      <c r="W525" s="9"/>
      <c r="X525" s="9"/>
      <c r="Y525" s="9"/>
      <c r="Z525" s="12"/>
      <c r="AA525" s="13"/>
      <c r="AB525" s="13"/>
    </row>
    <row r="526" spans="1:28" ht="12.75" customHeight="1" x14ac:dyDescent="0.2">
      <c r="A526" s="12"/>
      <c r="B526" s="12"/>
      <c r="F526" s="63"/>
      <c r="G526" s="64"/>
      <c r="H526" s="64"/>
      <c r="N526" s="13"/>
      <c r="O526" s="12"/>
      <c r="P526" s="9"/>
      <c r="Q526" s="66"/>
      <c r="R526" s="12"/>
      <c r="S526" s="66"/>
      <c r="T526" s="12"/>
      <c r="U526" s="12"/>
      <c r="V526" s="9"/>
      <c r="W526" s="9"/>
      <c r="X526" s="9"/>
      <c r="Y526" s="9"/>
      <c r="Z526" s="12"/>
      <c r="AA526" s="13"/>
      <c r="AB526" s="13"/>
    </row>
    <row r="527" spans="1:28" ht="12.75" customHeight="1" x14ac:dyDescent="0.2">
      <c r="A527" s="12"/>
      <c r="B527" s="12"/>
      <c r="F527" s="63"/>
      <c r="G527" s="64"/>
      <c r="H527" s="64"/>
      <c r="N527" s="13"/>
      <c r="O527" s="12"/>
      <c r="P527" s="9"/>
      <c r="Q527" s="66"/>
      <c r="R527" s="12"/>
      <c r="S527" s="66"/>
      <c r="T527" s="12"/>
      <c r="U527" s="12"/>
      <c r="V527" s="9"/>
      <c r="W527" s="9"/>
      <c r="X527" s="9"/>
      <c r="Y527" s="9"/>
      <c r="Z527" s="12"/>
      <c r="AA527" s="13"/>
      <c r="AB527" s="13"/>
    </row>
    <row r="528" spans="1:28" ht="12.75" customHeight="1" x14ac:dyDescent="0.2">
      <c r="A528" s="12"/>
      <c r="B528" s="12"/>
      <c r="F528" s="63"/>
      <c r="G528" s="64"/>
      <c r="H528" s="64"/>
      <c r="N528" s="13"/>
      <c r="O528" s="12"/>
      <c r="P528" s="9"/>
      <c r="Q528" s="66"/>
      <c r="R528" s="12"/>
      <c r="S528" s="66"/>
      <c r="T528" s="12"/>
      <c r="U528" s="12"/>
      <c r="V528" s="9"/>
      <c r="W528" s="9"/>
      <c r="X528" s="9"/>
      <c r="Y528" s="9"/>
      <c r="Z528" s="12"/>
      <c r="AA528" s="13"/>
      <c r="AB528" s="13"/>
    </row>
    <row r="529" spans="1:28" ht="12.75" customHeight="1" x14ac:dyDescent="0.2">
      <c r="A529" s="12"/>
      <c r="B529" s="12"/>
      <c r="F529" s="63"/>
      <c r="G529" s="64"/>
      <c r="H529" s="64"/>
      <c r="N529" s="13"/>
      <c r="O529" s="12"/>
      <c r="P529" s="9"/>
      <c r="Q529" s="66"/>
      <c r="R529" s="12"/>
      <c r="S529" s="66"/>
      <c r="T529" s="12"/>
      <c r="U529" s="12"/>
      <c r="V529" s="9"/>
      <c r="W529" s="9"/>
      <c r="X529" s="9"/>
      <c r="Y529" s="9"/>
      <c r="Z529" s="12"/>
      <c r="AA529" s="13"/>
      <c r="AB529" s="13"/>
    </row>
    <row r="530" spans="1:28" ht="12.75" customHeight="1" x14ac:dyDescent="0.2">
      <c r="A530" s="12"/>
      <c r="B530" s="12"/>
      <c r="F530" s="63"/>
      <c r="G530" s="64"/>
      <c r="H530" s="64"/>
      <c r="N530" s="13"/>
      <c r="O530" s="12"/>
      <c r="P530" s="9"/>
      <c r="Q530" s="66"/>
      <c r="R530" s="12"/>
      <c r="S530" s="66"/>
      <c r="T530" s="12"/>
      <c r="U530" s="12"/>
      <c r="V530" s="9"/>
      <c r="W530" s="9"/>
      <c r="X530" s="9"/>
      <c r="Y530" s="9"/>
      <c r="Z530" s="12"/>
      <c r="AA530" s="13"/>
      <c r="AB530" s="13"/>
    </row>
    <row r="531" spans="1:28" ht="12.75" customHeight="1" x14ac:dyDescent="0.2">
      <c r="A531" s="12"/>
      <c r="B531" s="12"/>
      <c r="F531" s="63"/>
      <c r="G531" s="64"/>
      <c r="H531" s="64"/>
      <c r="N531" s="13"/>
      <c r="O531" s="12"/>
      <c r="P531" s="9"/>
      <c r="Q531" s="66"/>
      <c r="R531" s="12"/>
      <c r="S531" s="66"/>
      <c r="T531" s="12"/>
      <c r="U531" s="12"/>
      <c r="V531" s="9"/>
      <c r="W531" s="9"/>
      <c r="X531" s="9"/>
      <c r="Y531" s="9"/>
      <c r="Z531" s="12"/>
      <c r="AA531" s="13"/>
      <c r="AB531" s="13"/>
    </row>
    <row r="532" spans="1:28" ht="12.75" customHeight="1" x14ac:dyDescent="0.2">
      <c r="A532" s="12"/>
      <c r="B532" s="12"/>
      <c r="F532" s="63"/>
      <c r="G532" s="64"/>
      <c r="H532" s="64"/>
      <c r="N532" s="13"/>
      <c r="O532" s="12"/>
      <c r="P532" s="9"/>
      <c r="Q532" s="66"/>
      <c r="R532" s="12"/>
      <c r="S532" s="66"/>
      <c r="T532" s="12"/>
      <c r="U532" s="12"/>
      <c r="V532" s="9"/>
      <c r="W532" s="9"/>
      <c r="X532" s="9"/>
      <c r="Y532" s="9"/>
      <c r="Z532" s="12"/>
      <c r="AA532" s="13"/>
      <c r="AB532" s="13"/>
    </row>
    <row r="533" spans="1:28" ht="12.75" customHeight="1" x14ac:dyDescent="0.2">
      <c r="A533" s="12"/>
      <c r="B533" s="12"/>
      <c r="F533" s="63"/>
      <c r="G533" s="64"/>
      <c r="H533" s="64"/>
      <c r="N533" s="13"/>
      <c r="O533" s="12"/>
      <c r="P533" s="9"/>
      <c r="Q533" s="66"/>
      <c r="R533" s="12"/>
      <c r="S533" s="66"/>
      <c r="T533" s="12"/>
      <c r="U533" s="12"/>
      <c r="V533" s="9"/>
      <c r="W533" s="9"/>
      <c r="X533" s="9"/>
      <c r="Y533" s="9"/>
      <c r="Z533" s="12"/>
      <c r="AA533" s="13"/>
      <c r="AB533" s="13"/>
    </row>
    <row r="534" spans="1:28" ht="12.75" customHeight="1" x14ac:dyDescent="0.2">
      <c r="A534" s="12"/>
      <c r="B534" s="12"/>
      <c r="F534" s="63"/>
      <c r="G534" s="64"/>
      <c r="H534" s="64"/>
      <c r="N534" s="13"/>
      <c r="O534" s="12"/>
      <c r="P534" s="9"/>
      <c r="Q534" s="66"/>
      <c r="R534" s="12"/>
      <c r="S534" s="66"/>
      <c r="T534" s="12"/>
      <c r="U534" s="12"/>
      <c r="V534" s="9"/>
      <c r="W534" s="9"/>
      <c r="X534" s="9"/>
      <c r="Y534" s="9"/>
      <c r="Z534" s="12"/>
      <c r="AA534" s="13"/>
      <c r="AB534" s="13"/>
    </row>
    <row r="535" spans="1:28" ht="12.75" customHeight="1" x14ac:dyDescent="0.2">
      <c r="A535" s="12"/>
      <c r="B535" s="12"/>
      <c r="F535" s="63"/>
      <c r="G535" s="64"/>
      <c r="H535" s="64"/>
      <c r="N535" s="13"/>
      <c r="O535" s="12"/>
      <c r="P535" s="9"/>
      <c r="Q535" s="66"/>
      <c r="R535" s="12"/>
      <c r="S535" s="66"/>
      <c r="T535" s="12"/>
      <c r="U535" s="12"/>
      <c r="V535" s="9"/>
      <c r="W535" s="9"/>
      <c r="X535" s="9"/>
      <c r="Y535" s="9"/>
      <c r="Z535" s="12"/>
      <c r="AA535" s="13"/>
      <c r="AB535" s="13"/>
    </row>
    <row r="536" spans="1:28" ht="12.75" customHeight="1" x14ac:dyDescent="0.2">
      <c r="A536" s="12"/>
      <c r="B536" s="12"/>
      <c r="F536" s="63"/>
      <c r="G536" s="64"/>
      <c r="H536" s="64"/>
      <c r="N536" s="13"/>
      <c r="O536" s="12"/>
      <c r="P536" s="9"/>
      <c r="Q536" s="66"/>
      <c r="R536" s="12"/>
      <c r="S536" s="66"/>
      <c r="T536" s="12"/>
      <c r="U536" s="12"/>
      <c r="V536" s="9"/>
      <c r="W536" s="9"/>
      <c r="X536" s="9"/>
      <c r="Y536" s="9"/>
      <c r="Z536" s="12"/>
      <c r="AA536" s="13"/>
      <c r="AB536" s="13"/>
    </row>
    <row r="537" spans="1:28" ht="12.75" customHeight="1" x14ac:dyDescent="0.2">
      <c r="A537" s="12"/>
      <c r="B537" s="12"/>
      <c r="F537" s="63"/>
      <c r="G537" s="64"/>
      <c r="H537" s="64"/>
      <c r="N537" s="13"/>
      <c r="O537" s="12"/>
      <c r="P537" s="9"/>
      <c r="Q537" s="66"/>
      <c r="R537" s="12"/>
      <c r="S537" s="66"/>
      <c r="T537" s="12"/>
      <c r="U537" s="12"/>
      <c r="V537" s="9"/>
      <c r="W537" s="9"/>
      <c r="X537" s="9"/>
      <c r="Y537" s="9"/>
      <c r="Z537" s="12"/>
      <c r="AA537" s="13"/>
      <c r="AB537" s="13"/>
    </row>
    <row r="538" spans="1:28" ht="12.75" customHeight="1" x14ac:dyDescent="0.2">
      <c r="A538" s="12"/>
      <c r="B538" s="12"/>
      <c r="F538" s="63"/>
      <c r="G538" s="64"/>
      <c r="H538" s="64"/>
      <c r="N538" s="13"/>
      <c r="O538" s="12"/>
      <c r="P538" s="9"/>
      <c r="Q538" s="66"/>
      <c r="R538" s="12"/>
      <c r="S538" s="66"/>
      <c r="T538" s="12"/>
      <c r="U538" s="12"/>
      <c r="V538" s="9"/>
      <c r="W538" s="9"/>
      <c r="X538" s="9"/>
      <c r="Y538" s="9"/>
      <c r="Z538" s="12"/>
      <c r="AA538" s="13"/>
      <c r="AB538" s="13"/>
    </row>
    <row r="539" spans="1:28" ht="12.75" customHeight="1" x14ac:dyDescent="0.2">
      <c r="A539" s="12"/>
      <c r="B539" s="12"/>
      <c r="F539" s="63"/>
      <c r="G539" s="64"/>
      <c r="H539" s="64"/>
      <c r="N539" s="13"/>
      <c r="O539" s="12"/>
      <c r="P539" s="9"/>
      <c r="Q539" s="66"/>
      <c r="R539" s="12"/>
      <c r="S539" s="66"/>
      <c r="T539" s="12"/>
      <c r="U539" s="12"/>
      <c r="V539" s="9"/>
      <c r="W539" s="9"/>
      <c r="X539" s="9"/>
      <c r="Y539" s="9"/>
      <c r="Z539" s="12"/>
      <c r="AA539" s="13"/>
      <c r="AB539" s="13"/>
    </row>
    <row r="540" spans="1:28" ht="12.75" customHeight="1" x14ac:dyDescent="0.2">
      <c r="A540" s="12"/>
      <c r="B540" s="12"/>
      <c r="F540" s="63"/>
      <c r="G540" s="64"/>
      <c r="H540" s="64"/>
      <c r="N540" s="13"/>
      <c r="O540" s="12"/>
      <c r="P540" s="9"/>
      <c r="Q540" s="66"/>
      <c r="R540" s="12"/>
      <c r="S540" s="66"/>
      <c r="T540" s="12"/>
      <c r="U540" s="12"/>
      <c r="V540" s="9"/>
      <c r="W540" s="9"/>
      <c r="X540" s="9"/>
      <c r="Y540" s="9"/>
      <c r="Z540" s="12"/>
      <c r="AA540" s="13"/>
      <c r="AB540" s="13"/>
    </row>
    <row r="541" spans="1:28" ht="12.75" customHeight="1" x14ac:dyDescent="0.2">
      <c r="A541" s="12"/>
      <c r="B541" s="12"/>
      <c r="F541" s="63"/>
      <c r="G541" s="64"/>
      <c r="H541" s="64"/>
      <c r="N541" s="13"/>
      <c r="O541" s="12"/>
      <c r="P541" s="9"/>
      <c r="Q541" s="66"/>
      <c r="R541" s="12"/>
      <c r="S541" s="66"/>
      <c r="T541" s="12"/>
      <c r="U541" s="12"/>
      <c r="V541" s="9"/>
      <c r="W541" s="9"/>
      <c r="X541" s="9"/>
      <c r="Y541" s="9"/>
      <c r="Z541" s="12"/>
      <c r="AA541" s="13"/>
      <c r="AB541" s="13"/>
    </row>
    <row r="542" spans="1:28" ht="12.75" customHeight="1" x14ac:dyDescent="0.2">
      <c r="A542" s="12"/>
      <c r="B542" s="12"/>
      <c r="F542" s="63"/>
      <c r="G542" s="64"/>
      <c r="H542" s="64"/>
      <c r="N542" s="13"/>
      <c r="O542" s="12"/>
      <c r="P542" s="9"/>
      <c r="Q542" s="66"/>
      <c r="R542" s="12"/>
      <c r="S542" s="66"/>
      <c r="T542" s="12"/>
      <c r="U542" s="12"/>
      <c r="V542" s="9"/>
      <c r="W542" s="9"/>
      <c r="X542" s="9"/>
      <c r="Y542" s="9"/>
      <c r="Z542" s="12"/>
      <c r="AA542" s="13"/>
      <c r="AB542" s="13"/>
    </row>
    <row r="543" spans="1:28" ht="12.75" customHeight="1" x14ac:dyDescent="0.2">
      <c r="A543" s="12"/>
      <c r="B543" s="12"/>
      <c r="F543" s="63"/>
      <c r="G543" s="64"/>
      <c r="H543" s="64"/>
      <c r="N543" s="13"/>
      <c r="O543" s="12"/>
      <c r="P543" s="9"/>
      <c r="Q543" s="66"/>
      <c r="R543" s="12"/>
      <c r="S543" s="66"/>
      <c r="T543" s="12"/>
      <c r="U543" s="12"/>
      <c r="V543" s="9"/>
      <c r="W543" s="9"/>
      <c r="X543" s="9"/>
      <c r="Y543" s="9"/>
      <c r="Z543" s="12"/>
      <c r="AA543" s="13"/>
      <c r="AB543" s="13"/>
    </row>
    <row r="544" spans="1:28" ht="12.75" customHeight="1" x14ac:dyDescent="0.2">
      <c r="A544" s="12"/>
      <c r="B544" s="12"/>
      <c r="F544" s="63"/>
      <c r="G544" s="64"/>
      <c r="H544" s="64"/>
      <c r="N544" s="13"/>
      <c r="O544" s="12"/>
      <c r="P544" s="9"/>
      <c r="Q544" s="66"/>
      <c r="R544" s="12"/>
      <c r="S544" s="66"/>
      <c r="T544" s="12"/>
      <c r="U544" s="12"/>
      <c r="V544" s="9"/>
      <c r="W544" s="9"/>
      <c r="X544" s="9"/>
      <c r="Y544" s="9"/>
      <c r="Z544" s="12"/>
      <c r="AA544" s="13"/>
      <c r="AB544" s="13"/>
    </row>
    <row r="545" spans="1:28" ht="12.75" customHeight="1" x14ac:dyDescent="0.2">
      <c r="A545" s="12"/>
      <c r="B545" s="12"/>
      <c r="F545" s="63"/>
      <c r="G545" s="64"/>
      <c r="H545" s="64"/>
      <c r="N545" s="13"/>
      <c r="O545" s="12"/>
      <c r="P545" s="9"/>
      <c r="Q545" s="66"/>
      <c r="R545" s="12"/>
      <c r="S545" s="66"/>
      <c r="T545" s="12"/>
      <c r="U545" s="12"/>
      <c r="V545" s="9"/>
      <c r="W545" s="9"/>
      <c r="X545" s="9"/>
      <c r="Y545" s="9"/>
      <c r="Z545" s="12"/>
      <c r="AA545" s="13"/>
      <c r="AB545" s="13"/>
    </row>
    <row r="546" spans="1:28" ht="12.75" customHeight="1" x14ac:dyDescent="0.2">
      <c r="A546" s="12"/>
      <c r="B546" s="12"/>
      <c r="F546" s="63"/>
      <c r="G546" s="64"/>
      <c r="H546" s="64"/>
      <c r="N546" s="13"/>
      <c r="O546" s="12"/>
      <c r="P546" s="9"/>
      <c r="Q546" s="66"/>
      <c r="R546" s="12"/>
      <c r="S546" s="66"/>
      <c r="T546" s="12"/>
      <c r="U546" s="12"/>
      <c r="V546" s="9"/>
      <c r="W546" s="9"/>
      <c r="X546" s="9"/>
      <c r="Y546" s="9"/>
      <c r="Z546" s="12"/>
      <c r="AA546" s="13"/>
      <c r="AB546" s="13"/>
    </row>
    <row r="547" spans="1:28" ht="12.75" customHeight="1" x14ac:dyDescent="0.2">
      <c r="A547" s="12"/>
      <c r="B547" s="12"/>
      <c r="F547" s="63"/>
      <c r="G547" s="64"/>
      <c r="H547" s="64"/>
      <c r="N547" s="13"/>
      <c r="O547" s="12"/>
      <c r="P547" s="9"/>
      <c r="Q547" s="66"/>
      <c r="R547" s="12"/>
      <c r="S547" s="66"/>
      <c r="T547" s="12"/>
      <c r="U547" s="12"/>
      <c r="V547" s="9"/>
      <c r="W547" s="9"/>
      <c r="X547" s="9"/>
      <c r="Y547" s="9"/>
      <c r="Z547" s="12"/>
      <c r="AA547" s="13"/>
      <c r="AB547" s="13"/>
    </row>
    <row r="548" spans="1:28" ht="12.75" customHeight="1" x14ac:dyDescent="0.2">
      <c r="A548" s="12"/>
      <c r="B548" s="12"/>
      <c r="F548" s="63"/>
      <c r="G548" s="64"/>
      <c r="H548" s="64"/>
      <c r="N548" s="13"/>
      <c r="O548" s="12"/>
      <c r="P548" s="9"/>
      <c r="Q548" s="66"/>
      <c r="R548" s="12"/>
      <c r="S548" s="66"/>
      <c r="T548" s="12"/>
      <c r="U548" s="12"/>
      <c r="V548" s="9"/>
      <c r="W548" s="9"/>
      <c r="X548" s="9"/>
      <c r="Y548" s="9"/>
      <c r="Z548" s="12"/>
      <c r="AA548" s="13"/>
      <c r="AB548" s="13"/>
    </row>
    <row r="549" spans="1:28" ht="12.75" customHeight="1" x14ac:dyDescent="0.2">
      <c r="A549" s="12"/>
      <c r="B549" s="12"/>
      <c r="F549" s="63"/>
      <c r="G549" s="64"/>
      <c r="H549" s="64"/>
      <c r="N549" s="13"/>
      <c r="O549" s="12"/>
      <c r="P549" s="9"/>
      <c r="Q549" s="66"/>
      <c r="R549" s="12"/>
      <c r="S549" s="66"/>
      <c r="T549" s="12"/>
      <c r="U549" s="12"/>
      <c r="V549" s="9"/>
      <c r="W549" s="9"/>
      <c r="X549" s="9"/>
      <c r="Y549" s="9"/>
      <c r="Z549" s="12"/>
      <c r="AA549" s="13"/>
      <c r="AB549" s="13"/>
    </row>
    <row r="550" spans="1:28" ht="12.75" customHeight="1" x14ac:dyDescent="0.2">
      <c r="A550" s="12"/>
      <c r="B550" s="12"/>
      <c r="F550" s="63"/>
      <c r="G550" s="64"/>
      <c r="H550" s="64"/>
      <c r="N550" s="13"/>
      <c r="O550" s="12"/>
      <c r="P550" s="9"/>
      <c r="Q550" s="66"/>
      <c r="R550" s="12"/>
      <c r="S550" s="66"/>
      <c r="T550" s="12"/>
      <c r="U550" s="12"/>
      <c r="V550" s="9"/>
      <c r="W550" s="9"/>
      <c r="X550" s="9"/>
      <c r="Y550" s="9"/>
      <c r="Z550" s="12"/>
      <c r="AA550" s="13"/>
      <c r="AB550" s="13"/>
    </row>
    <row r="551" spans="1:28" ht="12.75" customHeight="1" x14ac:dyDescent="0.2">
      <c r="A551" s="12"/>
      <c r="B551" s="12"/>
      <c r="F551" s="63"/>
      <c r="G551" s="64"/>
      <c r="H551" s="64"/>
      <c r="N551" s="13"/>
      <c r="O551" s="12"/>
      <c r="P551" s="9"/>
      <c r="Q551" s="66"/>
      <c r="R551" s="12"/>
      <c r="S551" s="66"/>
      <c r="T551" s="12"/>
      <c r="U551" s="12"/>
      <c r="V551" s="9"/>
      <c r="W551" s="9"/>
      <c r="X551" s="9"/>
      <c r="Y551" s="9"/>
      <c r="Z551" s="12"/>
      <c r="AA551" s="13"/>
      <c r="AB551" s="13"/>
    </row>
    <row r="552" spans="1:28" ht="12.75" customHeight="1" x14ac:dyDescent="0.2">
      <c r="A552" s="12"/>
      <c r="B552" s="12"/>
      <c r="F552" s="63"/>
      <c r="G552" s="64"/>
      <c r="H552" s="64"/>
      <c r="N552" s="13"/>
      <c r="O552" s="12"/>
      <c r="P552" s="9"/>
      <c r="Q552" s="66"/>
      <c r="R552" s="12"/>
      <c r="S552" s="66"/>
      <c r="T552" s="12"/>
      <c r="U552" s="12"/>
      <c r="V552" s="9"/>
      <c r="W552" s="9"/>
      <c r="X552" s="9"/>
      <c r="Y552" s="9"/>
      <c r="Z552" s="12"/>
      <c r="AA552" s="13"/>
      <c r="AB552" s="13"/>
    </row>
    <row r="553" spans="1:28" ht="12.75" customHeight="1" x14ac:dyDescent="0.2">
      <c r="A553" s="12"/>
      <c r="B553" s="12"/>
      <c r="F553" s="63"/>
      <c r="G553" s="64"/>
      <c r="H553" s="64"/>
      <c r="N553" s="13"/>
      <c r="O553" s="12"/>
      <c r="P553" s="9"/>
      <c r="Q553" s="66"/>
      <c r="R553" s="12"/>
      <c r="S553" s="66"/>
      <c r="T553" s="12"/>
      <c r="U553" s="12"/>
      <c r="V553" s="9"/>
      <c r="W553" s="9"/>
      <c r="X553" s="9"/>
      <c r="Y553" s="9"/>
      <c r="Z553" s="12"/>
      <c r="AA553" s="13"/>
      <c r="AB553" s="13"/>
    </row>
    <row r="554" spans="1:28" ht="12.75" customHeight="1" x14ac:dyDescent="0.2">
      <c r="A554" s="12"/>
      <c r="B554" s="12"/>
      <c r="F554" s="63"/>
      <c r="G554" s="64"/>
      <c r="H554" s="64"/>
      <c r="N554" s="13"/>
      <c r="O554" s="12"/>
      <c r="P554" s="9"/>
      <c r="Q554" s="66"/>
      <c r="R554" s="12"/>
      <c r="S554" s="66"/>
      <c r="T554" s="12"/>
      <c r="U554" s="12"/>
      <c r="V554" s="9"/>
      <c r="W554" s="9"/>
      <c r="X554" s="9"/>
      <c r="Y554" s="9"/>
      <c r="Z554" s="12"/>
      <c r="AA554" s="13"/>
      <c r="AB554" s="13"/>
    </row>
    <row r="555" spans="1:28" ht="12.75" customHeight="1" x14ac:dyDescent="0.2">
      <c r="A555" s="12"/>
      <c r="B555" s="12"/>
      <c r="F555" s="63"/>
      <c r="G555" s="64"/>
      <c r="H555" s="64"/>
      <c r="N555" s="13"/>
      <c r="O555" s="12"/>
      <c r="P555" s="9"/>
      <c r="Q555" s="66"/>
      <c r="R555" s="12"/>
      <c r="S555" s="66"/>
      <c r="T555" s="12"/>
      <c r="U555" s="12"/>
      <c r="V555" s="9"/>
      <c r="W555" s="9"/>
      <c r="X555" s="9"/>
      <c r="Y555" s="9"/>
      <c r="Z555" s="12"/>
      <c r="AA555" s="13"/>
      <c r="AB555" s="13"/>
    </row>
    <row r="556" spans="1:28" ht="12.75" customHeight="1" x14ac:dyDescent="0.2">
      <c r="A556" s="12"/>
      <c r="B556" s="12"/>
      <c r="F556" s="63"/>
      <c r="G556" s="64"/>
      <c r="H556" s="64"/>
      <c r="N556" s="13"/>
      <c r="O556" s="12"/>
      <c r="P556" s="9"/>
      <c r="Q556" s="66"/>
      <c r="R556" s="12"/>
      <c r="S556" s="66"/>
      <c r="T556" s="12"/>
      <c r="U556" s="12"/>
      <c r="V556" s="9"/>
      <c r="W556" s="9"/>
      <c r="X556" s="9"/>
      <c r="Y556" s="9"/>
      <c r="Z556" s="12"/>
      <c r="AA556" s="13"/>
      <c r="AB556" s="13"/>
    </row>
    <row r="557" spans="1:28" ht="12.75" customHeight="1" x14ac:dyDescent="0.2">
      <c r="A557" s="12"/>
      <c r="B557" s="12"/>
      <c r="F557" s="63"/>
      <c r="G557" s="64"/>
      <c r="H557" s="64"/>
      <c r="N557" s="13"/>
      <c r="O557" s="12"/>
      <c r="P557" s="9"/>
      <c r="Q557" s="66"/>
      <c r="R557" s="12"/>
      <c r="S557" s="66"/>
      <c r="T557" s="12"/>
      <c r="U557" s="12"/>
      <c r="V557" s="9"/>
      <c r="W557" s="9"/>
      <c r="X557" s="9"/>
      <c r="Y557" s="9"/>
      <c r="Z557" s="12"/>
      <c r="AA557" s="13"/>
      <c r="AB557" s="13"/>
    </row>
    <row r="558" spans="1:28" ht="12.75" customHeight="1" x14ac:dyDescent="0.2">
      <c r="A558" s="12"/>
      <c r="B558" s="12"/>
      <c r="F558" s="63"/>
      <c r="G558" s="64"/>
      <c r="H558" s="64"/>
      <c r="N558" s="13"/>
      <c r="O558" s="12"/>
      <c r="P558" s="9"/>
      <c r="Q558" s="66"/>
      <c r="R558" s="12"/>
      <c r="S558" s="66"/>
      <c r="T558" s="12"/>
      <c r="U558" s="12"/>
      <c r="V558" s="9"/>
      <c r="W558" s="9"/>
      <c r="X558" s="9"/>
      <c r="Y558" s="9"/>
      <c r="Z558" s="12"/>
      <c r="AA558" s="13"/>
      <c r="AB558" s="13"/>
    </row>
    <row r="559" spans="1:28" ht="12.75" customHeight="1" x14ac:dyDescent="0.2">
      <c r="A559" s="12"/>
      <c r="B559" s="12"/>
      <c r="F559" s="63"/>
      <c r="G559" s="64"/>
      <c r="H559" s="64"/>
      <c r="N559" s="13"/>
      <c r="O559" s="12"/>
      <c r="P559" s="9"/>
      <c r="Q559" s="66"/>
      <c r="R559" s="12"/>
      <c r="S559" s="66"/>
      <c r="T559" s="12"/>
      <c r="U559" s="12"/>
      <c r="V559" s="9"/>
      <c r="W559" s="9"/>
      <c r="X559" s="9"/>
      <c r="Y559" s="9"/>
      <c r="Z559" s="12"/>
      <c r="AA559" s="13"/>
      <c r="AB559" s="13"/>
    </row>
    <row r="560" spans="1:28" ht="12.75" customHeight="1" x14ac:dyDescent="0.2">
      <c r="A560" s="12"/>
      <c r="B560" s="12"/>
      <c r="F560" s="63"/>
      <c r="G560" s="64"/>
      <c r="H560" s="64"/>
      <c r="N560" s="13"/>
      <c r="O560" s="12"/>
      <c r="P560" s="9"/>
      <c r="Q560" s="66"/>
      <c r="R560" s="12"/>
      <c r="S560" s="66"/>
      <c r="T560" s="12"/>
      <c r="U560" s="12"/>
      <c r="V560" s="9"/>
      <c r="W560" s="9"/>
      <c r="X560" s="9"/>
      <c r="Y560" s="9"/>
      <c r="Z560" s="12"/>
      <c r="AA560" s="13"/>
      <c r="AB560" s="13"/>
    </row>
    <row r="561" spans="1:28" ht="12.75" customHeight="1" x14ac:dyDescent="0.2">
      <c r="A561" s="12"/>
      <c r="B561" s="12"/>
      <c r="F561" s="63"/>
      <c r="G561" s="64"/>
      <c r="H561" s="64"/>
      <c r="N561" s="13"/>
      <c r="O561" s="12"/>
      <c r="P561" s="9"/>
      <c r="Q561" s="66"/>
      <c r="R561" s="12"/>
      <c r="S561" s="66"/>
      <c r="T561" s="12"/>
      <c r="U561" s="12"/>
      <c r="V561" s="9"/>
      <c r="W561" s="9"/>
      <c r="X561" s="9"/>
      <c r="Y561" s="9"/>
      <c r="Z561" s="12"/>
      <c r="AA561" s="13"/>
      <c r="AB561" s="13"/>
    </row>
    <row r="562" spans="1:28" ht="12.75" customHeight="1" x14ac:dyDescent="0.2">
      <c r="A562" s="12"/>
      <c r="B562" s="12"/>
      <c r="F562" s="63"/>
      <c r="G562" s="64"/>
      <c r="H562" s="64"/>
      <c r="N562" s="13"/>
      <c r="O562" s="12"/>
      <c r="P562" s="9"/>
      <c r="Q562" s="66"/>
      <c r="R562" s="12"/>
      <c r="S562" s="66"/>
      <c r="T562" s="12"/>
      <c r="U562" s="12"/>
      <c r="V562" s="9"/>
      <c r="W562" s="9"/>
      <c r="X562" s="9"/>
      <c r="Y562" s="9"/>
      <c r="Z562" s="12"/>
      <c r="AA562" s="13"/>
      <c r="AB562" s="13"/>
    </row>
    <row r="563" spans="1:28" ht="12.75" customHeight="1" x14ac:dyDescent="0.2">
      <c r="A563" s="12"/>
      <c r="B563" s="12"/>
      <c r="F563" s="63"/>
      <c r="G563" s="64"/>
      <c r="H563" s="64"/>
      <c r="N563" s="13"/>
      <c r="O563" s="12"/>
      <c r="P563" s="9"/>
      <c r="Q563" s="66"/>
      <c r="R563" s="12"/>
      <c r="S563" s="66"/>
      <c r="T563" s="12"/>
      <c r="U563" s="12"/>
      <c r="V563" s="9"/>
      <c r="W563" s="9"/>
      <c r="X563" s="9"/>
      <c r="Y563" s="9"/>
      <c r="Z563" s="12"/>
      <c r="AA563" s="13"/>
      <c r="AB563" s="13"/>
    </row>
    <row r="564" spans="1:28" ht="12.75" customHeight="1" x14ac:dyDescent="0.2">
      <c r="A564" s="12"/>
      <c r="B564" s="12"/>
      <c r="F564" s="63"/>
      <c r="G564" s="64"/>
      <c r="H564" s="64"/>
      <c r="N564" s="13"/>
      <c r="O564" s="12"/>
      <c r="P564" s="9"/>
      <c r="Q564" s="66"/>
      <c r="R564" s="12"/>
      <c r="S564" s="66"/>
      <c r="T564" s="12"/>
      <c r="U564" s="12"/>
      <c r="V564" s="9"/>
      <c r="W564" s="9"/>
      <c r="X564" s="9"/>
      <c r="Y564" s="9"/>
      <c r="Z564" s="12"/>
      <c r="AA564" s="13"/>
      <c r="AB564" s="13"/>
    </row>
    <row r="565" spans="1:28" ht="12.75" customHeight="1" x14ac:dyDescent="0.2">
      <c r="A565" s="12"/>
      <c r="B565" s="12"/>
      <c r="F565" s="63"/>
      <c r="G565" s="64"/>
      <c r="H565" s="64"/>
      <c r="N565" s="13"/>
      <c r="O565" s="12"/>
      <c r="P565" s="9"/>
      <c r="Q565" s="66"/>
      <c r="R565" s="12"/>
      <c r="S565" s="66"/>
      <c r="T565" s="12"/>
      <c r="U565" s="12"/>
      <c r="V565" s="9"/>
      <c r="W565" s="9"/>
      <c r="X565" s="9"/>
      <c r="Y565" s="9"/>
      <c r="Z565" s="12"/>
      <c r="AA565" s="13"/>
      <c r="AB565" s="13"/>
    </row>
    <row r="566" spans="1:28" ht="12.75" customHeight="1" x14ac:dyDescent="0.2">
      <c r="A566" s="12"/>
      <c r="B566" s="12"/>
      <c r="F566" s="63"/>
      <c r="G566" s="64"/>
      <c r="H566" s="64"/>
      <c r="N566" s="13"/>
      <c r="O566" s="12"/>
      <c r="P566" s="9"/>
      <c r="Q566" s="66"/>
      <c r="R566" s="12"/>
      <c r="S566" s="66"/>
      <c r="T566" s="12"/>
      <c r="U566" s="12"/>
      <c r="V566" s="9"/>
      <c r="W566" s="9"/>
      <c r="X566" s="9"/>
      <c r="Y566" s="9"/>
      <c r="Z566" s="12"/>
      <c r="AA566" s="13"/>
      <c r="AB566" s="13"/>
    </row>
    <row r="567" spans="1:28" ht="12.75" customHeight="1" x14ac:dyDescent="0.2">
      <c r="A567" s="12"/>
      <c r="B567" s="12"/>
      <c r="F567" s="63"/>
      <c r="G567" s="64"/>
      <c r="H567" s="64"/>
      <c r="N567" s="13"/>
      <c r="O567" s="12"/>
      <c r="P567" s="9"/>
      <c r="Q567" s="66"/>
      <c r="R567" s="12"/>
      <c r="S567" s="66"/>
      <c r="T567" s="12"/>
      <c r="U567" s="12"/>
      <c r="V567" s="9"/>
      <c r="W567" s="9"/>
      <c r="X567" s="9"/>
      <c r="Y567" s="9"/>
      <c r="Z567" s="12"/>
      <c r="AA567" s="13"/>
      <c r="AB567" s="13"/>
    </row>
    <row r="568" spans="1:28" ht="12.75" customHeight="1" x14ac:dyDescent="0.2">
      <c r="A568" s="12"/>
      <c r="B568" s="12"/>
      <c r="F568" s="63"/>
      <c r="G568" s="64"/>
      <c r="H568" s="64"/>
      <c r="N568" s="13"/>
      <c r="O568" s="12"/>
      <c r="P568" s="9"/>
      <c r="Q568" s="66"/>
      <c r="R568" s="12"/>
      <c r="S568" s="66"/>
      <c r="T568" s="12"/>
      <c r="U568" s="12"/>
      <c r="V568" s="9"/>
      <c r="W568" s="9"/>
      <c r="X568" s="9"/>
      <c r="Y568" s="9"/>
      <c r="Z568" s="12"/>
      <c r="AA568" s="13"/>
      <c r="AB568" s="13"/>
    </row>
    <row r="569" spans="1:28" ht="12.75" customHeight="1" x14ac:dyDescent="0.2">
      <c r="A569" s="12"/>
      <c r="B569" s="12"/>
      <c r="F569" s="63"/>
      <c r="G569" s="64"/>
      <c r="H569" s="64"/>
      <c r="N569" s="13"/>
      <c r="O569" s="12"/>
      <c r="P569" s="9"/>
      <c r="Q569" s="66"/>
      <c r="R569" s="12"/>
      <c r="S569" s="66"/>
      <c r="T569" s="12"/>
      <c r="U569" s="12"/>
      <c r="V569" s="9"/>
      <c r="W569" s="9"/>
      <c r="X569" s="9"/>
      <c r="Y569" s="9"/>
      <c r="Z569" s="12"/>
      <c r="AA569" s="13"/>
      <c r="AB569" s="13"/>
    </row>
    <row r="570" spans="1:28" ht="12.75" customHeight="1" x14ac:dyDescent="0.2">
      <c r="A570" s="12"/>
      <c r="B570" s="12"/>
      <c r="F570" s="63"/>
      <c r="G570" s="64"/>
      <c r="H570" s="64"/>
      <c r="N570" s="13"/>
      <c r="O570" s="12"/>
      <c r="P570" s="9"/>
      <c r="Q570" s="66"/>
      <c r="R570" s="12"/>
      <c r="S570" s="66"/>
      <c r="T570" s="12"/>
      <c r="U570" s="12"/>
      <c r="V570" s="9"/>
      <c r="W570" s="9"/>
      <c r="X570" s="9"/>
      <c r="Y570" s="9"/>
      <c r="Z570" s="12"/>
      <c r="AA570" s="13"/>
      <c r="AB570" s="13"/>
    </row>
    <row r="571" spans="1:28" ht="12.75" customHeight="1" x14ac:dyDescent="0.2">
      <c r="A571" s="12"/>
      <c r="B571" s="12"/>
      <c r="F571" s="63"/>
      <c r="G571" s="64"/>
      <c r="H571" s="64"/>
      <c r="N571" s="13"/>
      <c r="O571" s="12"/>
      <c r="P571" s="9"/>
      <c r="Q571" s="66"/>
      <c r="R571" s="12"/>
      <c r="S571" s="66"/>
      <c r="T571" s="12"/>
      <c r="U571" s="12"/>
      <c r="V571" s="9"/>
      <c r="W571" s="9"/>
      <c r="X571" s="9"/>
      <c r="Y571" s="9"/>
      <c r="Z571" s="12"/>
      <c r="AA571" s="13"/>
      <c r="AB571" s="13"/>
    </row>
    <row r="572" spans="1:28" ht="12.75" customHeight="1" x14ac:dyDescent="0.2">
      <c r="A572" s="12"/>
      <c r="B572" s="12"/>
      <c r="F572" s="63"/>
      <c r="G572" s="64"/>
      <c r="H572" s="64"/>
      <c r="N572" s="13"/>
      <c r="O572" s="12"/>
      <c r="P572" s="9"/>
      <c r="Q572" s="66"/>
      <c r="R572" s="12"/>
      <c r="S572" s="66"/>
      <c r="T572" s="12"/>
      <c r="U572" s="12"/>
      <c r="V572" s="9"/>
      <c r="W572" s="9"/>
      <c r="X572" s="9"/>
      <c r="Y572" s="9"/>
      <c r="Z572" s="12"/>
      <c r="AA572" s="13"/>
      <c r="AB572" s="13"/>
    </row>
    <row r="573" spans="1:28" ht="12.75" customHeight="1" x14ac:dyDescent="0.2">
      <c r="A573" s="12"/>
      <c r="B573" s="12"/>
      <c r="F573" s="63"/>
      <c r="G573" s="64"/>
      <c r="H573" s="64"/>
      <c r="N573" s="13"/>
      <c r="O573" s="12"/>
      <c r="P573" s="9"/>
      <c r="Q573" s="66"/>
      <c r="R573" s="12"/>
      <c r="S573" s="66"/>
      <c r="T573" s="12"/>
      <c r="U573" s="12"/>
      <c r="V573" s="9"/>
      <c r="W573" s="9"/>
      <c r="X573" s="9"/>
      <c r="Y573" s="9"/>
      <c r="Z573" s="12"/>
      <c r="AA573" s="13"/>
      <c r="AB573" s="13"/>
    </row>
    <row r="574" spans="1:28" ht="12.75" customHeight="1" x14ac:dyDescent="0.2">
      <c r="A574" s="12"/>
      <c r="B574" s="12"/>
      <c r="F574" s="63"/>
      <c r="G574" s="64"/>
      <c r="H574" s="64"/>
      <c r="N574" s="13"/>
      <c r="O574" s="12"/>
      <c r="P574" s="9"/>
      <c r="Q574" s="66"/>
      <c r="R574" s="12"/>
      <c r="S574" s="66"/>
      <c r="T574" s="12"/>
      <c r="U574" s="12"/>
      <c r="V574" s="9"/>
      <c r="W574" s="9"/>
      <c r="X574" s="9"/>
      <c r="Y574" s="9"/>
      <c r="Z574" s="12"/>
      <c r="AA574" s="13"/>
      <c r="AB574" s="13"/>
    </row>
    <row r="575" spans="1:28" ht="12.75" customHeight="1" x14ac:dyDescent="0.2">
      <c r="A575" s="12"/>
      <c r="B575" s="12"/>
      <c r="F575" s="63"/>
      <c r="G575" s="64"/>
      <c r="H575" s="64"/>
      <c r="N575" s="13"/>
      <c r="O575" s="12"/>
      <c r="P575" s="9"/>
      <c r="Q575" s="66"/>
      <c r="R575" s="12"/>
      <c r="S575" s="66"/>
      <c r="T575" s="12"/>
      <c r="U575" s="12"/>
      <c r="V575" s="9"/>
      <c r="W575" s="9"/>
      <c r="X575" s="9"/>
      <c r="Y575" s="9"/>
      <c r="Z575" s="12"/>
      <c r="AA575" s="13"/>
      <c r="AB575" s="13"/>
    </row>
    <row r="576" spans="1:28" ht="12.75" customHeight="1" x14ac:dyDescent="0.2">
      <c r="A576" s="12"/>
      <c r="B576" s="12"/>
      <c r="F576" s="63"/>
      <c r="G576" s="64"/>
      <c r="H576" s="64"/>
      <c r="N576" s="13"/>
      <c r="O576" s="12"/>
      <c r="P576" s="9"/>
      <c r="Q576" s="66"/>
      <c r="R576" s="12"/>
      <c r="S576" s="66"/>
      <c r="T576" s="12"/>
      <c r="U576" s="12"/>
      <c r="V576" s="9"/>
      <c r="W576" s="9"/>
      <c r="X576" s="9"/>
      <c r="Y576" s="9"/>
      <c r="Z576" s="12"/>
      <c r="AA576" s="13"/>
      <c r="AB576" s="13"/>
    </row>
    <row r="577" spans="1:28" ht="12.75" customHeight="1" x14ac:dyDescent="0.2">
      <c r="A577" s="12"/>
      <c r="B577" s="12"/>
      <c r="F577" s="63"/>
      <c r="G577" s="64"/>
      <c r="H577" s="64"/>
      <c r="N577" s="13"/>
      <c r="O577" s="12"/>
      <c r="P577" s="9"/>
      <c r="Q577" s="66"/>
      <c r="R577" s="12"/>
      <c r="S577" s="66"/>
      <c r="T577" s="12"/>
      <c r="U577" s="12"/>
      <c r="V577" s="9"/>
      <c r="W577" s="9"/>
      <c r="X577" s="9"/>
      <c r="Y577" s="9"/>
      <c r="Z577" s="12"/>
      <c r="AA577" s="13"/>
      <c r="AB577" s="13"/>
    </row>
    <row r="578" spans="1:28" ht="12.75" customHeight="1" x14ac:dyDescent="0.2">
      <c r="A578" s="12"/>
      <c r="B578" s="12"/>
      <c r="F578" s="63"/>
      <c r="G578" s="64"/>
      <c r="H578" s="64"/>
      <c r="N578" s="13"/>
      <c r="O578" s="12"/>
      <c r="P578" s="9"/>
      <c r="Q578" s="66"/>
      <c r="R578" s="12"/>
      <c r="S578" s="66"/>
      <c r="T578" s="12"/>
      <c r="U578" s="12"/>
      <c r="V578" s="9"/>
      <c r="W578" s="9"/>
      <c r="X578" s="9"/>
      <c r="Y578" s="9"/>
      <c r="Z578" s="12"/>
      <c r="AA578" s="13"/>
      <c r="AB578" s="13"/>
    </row>
    <row r="579" spans="1:28" ht="12.75" customHeight="1" x14ac:dyDescent="0.2">
      <c r="A579" s="12"/>
      <c r="B579" s="12"/>
      <c r="F579" s="63"/>
      <c r="G579" s="64"/>
      <c r="H579" s="64"/>
      <c r="N579" s="13"/>
      <c r="O579" s="12"/>
      <c r="P579" s="9"/>
      <c r="Q579" s="66"/>
      <c r="R579" s="12"/>
      <c r="S579" s="66"/>
      <c r="T579" s="12"/>
      <c r="U579" s="12"/>
      <c r="V579" s="9"/>
      <c r="W579" s="9"/>
      <c r="X579" s="9"/>
      <c r="Y579" s="9"/>
      <c r="Z579" s="12"/>
      <c r="AA579" s="13"/>
      <c r="AB579" s="13"/>
    </row>
    <row r="580" spans="1:28" ht="12.75" customHeight="1" x14ac:dyDescent="0.2">
      <c r="A580" s="12"/>
      <c r="B580" s="12"/>
      <c r="F580" s="63"/>
      <c r="G580" s="64"/>
      <c r="H580" s="64"/>
      <c r="N580" s="13"/>
      <c r="O580" s="12"/>
      <c r="P580" s="9"/>
      <c r="Q580" s="66"/>
      <c r="R580" s="12"/>
      <c r="S580" s="66"/>
      <c r="T580" s="12"/>
      <c r="U580" s="12"/>
      <c r="V580" s="9"/>
      <c r="W580" s="9"/>
      <c r="X580" s="9"/>
      <c r="Y580" s="9"/>
      <c r="Z580" s="12"/>
      <c r="AA580" s="13"/>
      <c r="AB580" s="13"/>
    </row>
    <row r="581" spans="1:28" ht="12.75" customHeight="1" x14ac:dyDescent="0.2">
      <c r="A581" s="12"/>
      <c r="B581" s="12"/>
      <c r="F581" s="63"/>
      <c r="G581" s="64"/>
      <c r="H581" s="64"/>
      <c r="N581" s="13"/>
      <c r="O581" s="12"/>
      <c r="P581" s="9"/>
      <c r="Q581" s="66"/>
      <c r="R581" s="12"/>
      <c r="S581" s="66"/>
      <c r="T581" s="12"/>
      <c r="U581" s="12"/>
      <c r="V581" s="9"/>
      <c r="W581" s="9"/>
      <c r="X581" s="9"/>
      <c r="Y581" s="9"/>
      <c r="Z581" s="12"/>
      <c r="AA581" s="13"/>
      <c r="AB581" s="13"/>
    </row>
    <row r="582" spans="1:28" ht="12.75" customHeight="1" x14ac:dyDescent="0.2">
      <c r="A582" s="12"/>
      <c r="B582" s="12"/>
      <c r="F582" s="63"/>
      <c r="G582" s="64"/>
      <c r="H582" s="64"/>
      <c r="N582" s="13"/>
      <c r="O582" s="12"/>
      <c r="P582" s="9"/>
      <c r="Q582" s="66"/>
      <c r="R582" s="12"/>
      <c r="S582" s="66"/>
      <c r="T582" s="12"/>
      <c r="U582" s="12"/>
      <c r="V582" s="9"/>
      <c r="W582" s="9"/>
      <c r="X582" s="9"/>
      <c r="Y582" s="9"/>
      <c r="Z582" s="12"/>
      <c r="AA582" s="13"/>
      <c r="AB582" s="13"/>
    </row>
    <row r="583" spans="1:28" ht="12.75" customHeight="1" x14ac:dyDescent="0.2">
      <c r="A583" s="12"/>
      <c r="B583" s="12"/>
      <c r="F583" s="63"/>
      <c r="G583" s="64"/>
      <c r="H583" s="64"/>
      <c r="N583" s="13"/>
      <c r="O583" s="12"/>
      <c r="P583" s="9"/>
      <c r="Q583" s="66"/>
      <c r="R583" s="12"/>
      <c r="S583" s="66"/>
      <c r="T583" s="12"/>
      <c r="U583" s="12"/>
      <c r="V583" s="9"/>
      <c r="W583" s="9"/>
      <c r="X583" s="9"/>
      <c r="Y583" s="9"/>
      <c r="Z583" s="12"/>
      <c r="AA583" s="13"/>
      <c r="AB583" s="13"/>
    </row>
    <row r="584" spans="1:28" ht="12.75" customHeight="1" x14ac:dyDescent="0.2">
      <c r="A584" s="12"/>
      <c r="B584" s="12"/>
      <c r="F584" s="63"/>
      <c r="G584" s="64"/>
      <c r="H584" s="64"/>
      <c r="N584" s="13"/>
      <c r="O584" s="12"/>
      <c r="P584" s="9"/>
      <c r="Q584" s="66"/>
      <c r="R584" s="12"/>
      <c r="S584" s="66"/>
      <c r="T584" s="12"/>
      <c r="U584" s="12"/>
      <c r="V584" s="9"/>
      <c r="W584" s="9"/>
      <c r="X584" s="9"/>
      <c r="Y584" s="9"/>
      <c r="Z584" s="12"/>
      <c r="AA584" s="13"/>
      <c r="AB584" s="13"/>
    </row>
    <row r="585" spans="1:28" ht="12.75" customHeight="1" x14ac:dyDescent="0.2">
      <c r="A585" s="12"/>
      <c r="B585" s="12"/>
      <c r="F585" s="63"/>
      <c r="G585" s="64"/>
      <c r="H585" s="64"/>
      <c r="N585" s="13"/>
      <c r="O585" s="12"/>
      <c r="P585" s="9"/>
      <c r="Q585" s="66"/>
      <c r="R585" s="12"/>
      <c r="S585" s="66"/>
      <c r="T585" s="12"/>
      <c r="U585" s="12"/>
      <c r="V585" s="9"/>
      <c r="W585" s="9"/>
      <c r="X585" s="9"/>
      <c r="Y585" s="9"/>
      <c r="Z585" s="12"/>
      <c r="AA585" s="13"/>
      <c r="AB585" s="13"/>
    </row>
    <row r="586" spans="1:28" ht="12.75" customHeight="1" x14ac:dyDescent="0.2">
      <c r="A586" s="12"/>
      <c r="B586" s="12"/>
      <c r="F586" s="63"/>
      <c r="G586" s="64"/>
      <c r="H586" s="64"/>
      <c r="N586" s="13"/>
      <c r="O586" s="12"/>
      <c r="P586" s="9"/>
      <c r="Q586" s="66"/>
      <c r="R586" s="12"/>
      <c r="S586" s="66"/>
      <c r="T586" s="12"/>
      <c r="U586" s="12"/>
      <c r="V586" s="9"/>
      <c r="W586" s="9"/>
      <c r="X586" s="9"/>
      <c r="Y586" s="9"/>
      <c r="Z586" s="12"/>
      <c r="AA586" s="13"/>
      <c r="AB586" s="13"/>
    </row>
    <row r="587" spans="1:28" ht="12.75" customHeight="1" x14ac:dyDescent="0.2">
      <c r="A587" s="12"/>
      <c r="B587" s="12"/>
      <c r="F587" s="63"/>
      <c r="G587" s="64"/>
      <c r="H587" s="64"/>
      <c r="N587" s="13"/>
      <c r="O587" s="12"/>
      <c r="P587" s="9"/>
      <c r="Q587" s="66"/>
      <c r="R587" s="12"/>
      <c r="S587" s="66"/>
      <c r="T587" s="12"/>
      <c r="U587" s="12"/>
      <c r="V587" s="9"/>
      <c r="W587" s="9"/>
      <c r="X587" s="9"/>
      <c r="Y587" s="9"/>
      <c r="Z587" s="12"/>
      <c r="AA587" s="13"/>
      <c r="AB587" s="13"/>
    </row>
    <row r="588" spans="1:28" ht="12.75" customHeight="1" x14ac:dyDescent="0.2">
      <c r="A588" s="12"/>
      <c r="B588" s="12"/>
      <c r="F588" s="63"/>
      <c r="G588" s="64"/>
      <c r="H588" s="64"/>
      <c r="N588" s="13"/>
      <c r="O588" s="12"/>
      <c r="P588" s="9"/>
      <c r="Q588" s="66"/>
      <c r="R588" s="12"/>
      <c r="S588" s="66"/>
      <c r="T588" s="12"/>
      <c r="U588" s="12"/>
      <c r="V588" s="9"/>
      <c r="W588" s="9"/>
      <c r="X588" s="9"/>
      <c r="Y588" s="9"/>
      <c r="Z588" s="12"/>
      <c r="AA588" s="13"/>
      <c r="AB588" s="13"/>
    </row>
    <row r="589" spans="1:28" ht="12.75" customHeight="1" x14ac:dyDescent="0.2">
      <c r="A589" s="12"/>
      <c r="B589" s="12"/>
      <c r="F589" s="63"/>
      <c r="G589" s="64"/>
      <c r="H589" s="64"/>
      <c r="N589" s="13"/>
      <c r="O589" s="12"/>
      <c r="P589" s="9"/>
      <c r="Q589" s="66"/>
      <c r="R589" s="12"/>
      <c r="S589" s="66"/>
      <c r="T589" s="12"/>
      <c r="U589" s="12"/>
      <c r="V589" s="9"/>
      <c r="W589" s="9"/>
      <c r="X589" s="9"/>
      <c r="Y589" s="9"/>
      <c r="Z589" s="12"/>
      <c r="AA589" s="13"/>
      <c r="AB589" s="13"/>
    </row>
    <row r="590" spans="1:28" ht="12.75" customHeight="1" x14ac:dyDescent="0.2">
      <c r="A590" s="12"/>
      <c r="B590" s="12"/>
      <c r="F590" s="63"/>
      <c r="G590" s="64"/>
      <c r="H590" s="64"/>
      <c r="N590" s="13"/>
      <c r="O590" s="12"/>
      <c r="P590" s="9"/>
      <c r="Q590" s="66"/>
      <c r="R590" s="12"/>
      <c r="S590" s="66"/>
      <c r="T590" s="12"/>
      <c r="U590" s="12"/>
      <c r="V590" s="9"/>
      <c r="W590" s="9"/>
      <c r="X590" s="9"/>
      <c r="Y590" s="9"/>
      <c r="Z590" s="12"/>
      <c r="AA590" s="13"/>
      <c r="AB590" s="13"/>
    </row>
    <row r="591" spans="1:28" ht="12.75" customHeight="1" x14ac:dyDescent="0.2">
      <c r="A591" s="12"/>
      <c r="B591" s="12"/>
      <c r="F591" s="63"/>
      <c r="G591" s="64"/>
      <c r="H591" s="64"/>
      <c r="N591" s="13"/>
      <c r="O591" s="12"/>
      <c r="P591" s="9"/>
      <c r="Q591" s="66"/>
      <c r="R591" s="12"/>
      <c r="S591" s="66"/>
      <c r="T591" s="12"/>
      <c r="U591" s="12"/>
      <c r="V591" s="9"/>
      <c r="W591" s="9"/>
      <c r="X591" s="9"/>
      <c r="Y591" s="9"/>
      <c r="Z591" s="12"/>
      <c r="AA591" s="13"/>
      <c r="AB591" s="13"/>
    </row>
    <row r="592" spans="1:28" ht="12.75" customHeight="1" x14ac:dyDescent="0.2">
      <c r="A592" s="12"/>
      <c r="B592" s="12"/>
      <c r="F592" s="63"/>
      <c r="G592" s="64"/>
      <c r="H592" s="64"/>
      <c r="N592" s="13"/>
      <c r="O592" s="12"/>
      <c r="P592" s="9"/>
      <c r="Q592" s="66"/>
      <c r="R592" s="12"/>
      <c r="S592" s="66"/>
      <c r="T592" s="12"/>
      <c r="U592" s="12"/>
      <c r="V592" s="9"/>
      <c r="W592" s="9"/>
      <c r="X592" s="9"/>
      <c r="Y592" s="9"/>
      <c r="Z592" s="12"/>
      <c r="AA592" s="13"/>
      <c r="AB592" s="13"/>
    </row>
    <row r="593" spans="1:28" ht="12.75" customHeight="1" x14ac:dyDescent="0.2">
      <c r="A593" s="12"/>
      <c r="B593" s="12"/>
      <c r="F593" s="63"/>
      <c r="G593" s="64"/>
      <c r="H593" s="64"/>
      <c r="N593" s="13"/>
      <c r="O593" s="12"/>
      <c r="P593" s="9"/>
      <c r="Q593" s="66"/>
      <c r="R593" s="12"/>
      <c r="S593" s="66"/>
      <c r="T593" s="12"/>
      <c r="U593" s="12"/>
      <c r="V593" s="9"/>
      <c r="W593" s="9"/>
      <c r="X593" s="9"/>
      <c r="Y593" s="9"/>
      <c r="Z593" s="12"/>
      <c r="AA593" s="13"/>
      <c r="AB593" s="13"/>
    </row>
    <row r="594" spans="1:28" ht="12.75" customHeight="1" x14ac:dyDescent="0.2">
      <c r="A594" s="12"/>
      <c r="B594" s="12"/>
      <c r="F594" s="63"/>
      <c r="G594" s="64"/>
      <c r="H594" s="64"/>
      <c r="N594" s="13"/>
      <c r="O594" s="12"/>
      <c r="P594" s="9"/>
      <c r="Q594" s="66"/>
      <c r="R594" s="12"/>
      <c r="S594" s="66"/>
      <c r="T594" s="12"/>
      <c r="U594" s="12"/>
      <c r="V594" s="9"/>
      <c r="W594" s="9"/>
      <c r="X594" s="9"/>
      <c r="Y594" s="9"/>
      <c r="Z594" s="12"/>
      <c r="AA594" s="13"/>
      <c r="AB594" s="13"/>
    </row>
    <row r="595" spans="1:28" ht="12.75" customHeight="1" x14ac:dyDescent="0.2">
      <c r="A595" s="12"/>
      <c r="B595" s="12"/>
      <c r="F595" s="63"/>
      <c r="G595" s="64"/>
      <c r="H595" s="64"/>
      <c r="N595" s="13"/>
      <c r="O595" s="12"/>
      <c r="P595" s="9"/>
      <c r="Q595" s="66"/>
      <c r="R595" s="12"/>
      <c r="S595" s="66"/>
      <c r="T595" s="12"/>
      <c r="U595" s="12"/>
      <c r="V595" s="9"/>
      <c r="W595" s="9"/>
      <c r="X595" s="9"/>
      <c r="Y595" s="9"/>
      <c r="Z595" s="12"/>
      <c r="AA595" s="13"/>
      <c r="AB595" s="13"/>
    </row>
    <row r="596" spans="1:28" ht="12.75" customHeight="1" x14ac:dyDescent="0.2">
      <c r="A596" s="12"/>
      <c r="B596" s="12"/>
      <c r="F596" s="63"/>
      <c r="G596" s="64"/>
      <c r="H596" s="64"/>
      <c r="N596" s="13"/>
      <c r="O596" s="12"/>
      <c r="P596" s="9"/>
      <c r="Q596" s="66"/>
      <c r="R596" s="12"/>
      <c r="S596" s="66"/>
      <c r="T596" s="12"/>
      <c r="U596" s="12"/>
      <c r="V596" s="9"/>
      <c r="W596" s="9"/>
      <c r="X596" s="9"/>
      <c r="Y596" s="9"/>
      <c r="Z596" s="12"/>
      <c r="AA596" s="13"/>
      <c r="AB596" s="13"/>
    </row>
    <row r="597" spans="1:28" ht="12.75" customHeight="1" x14ac:dyDescent="0.2">
      <c r="A597" s="12"/>
      <c r="B597" s="12"/>
      <c r="F597" s="63"/>
      <c r="G597" s="64"/>
      <c r="H597" s="64"/>
      <c r="N597" s="13"/>
      <c r="O597" s="12"/>
      <c r="P597" s="9"/>
      <c r="Q597" s="66"/>
      <c r="R597" s="12"/>
      <c r="S597" s="66"/>
      <c r="T597" s="12"/>
      <c r="U597" s="12"/>
      <c r="V597" s="9"/>
      <c r="W597" s="9"/>
      <c r="X597" s="9"/>
      <c r="Y597" s="9"/>
      <c r="Z597" s="12"/>
      <c r="AA597" s="13"/>
      <c r="AB597" s="13"/>
    </row>
    <row r="598" spans="1:28" ht="12.75" customHeight="1" x14ac:dyDescent="0.2">
      <c r="A598" s="12"/>
      <c r="B598" s="12"/>
      <c r="F598" s="63"/>
      <c r="G598" s="64"/>
      <c r="H598" s="64"/>
      <c r="N598" s="13"/>
      <c r="O598" s="12"/>
      <c r="P598" s="9"/>
      <c r="Q598" s="66"/>
      <c r="R598" s="12"/>
      <c r="S598" s="66"/>
      <c r="T598" s="12"/>
      <c r="U598" s="12"/>
      <c r="V598" s="9"/>
      <c r="W598" s="9"/>
      <c r="X598" s="9"/>
      <c r="Y598" s="9"/>
      <c r="Z598" s="12"/>
      <c r="AA598" s="13"/>
      <c r="AB598" s="13"/>
    </row>
    <row r="599" spans="1:28" ht="12.75" customHeight="1" x14ac:dyDescent="0.2">
      <c r="A599" s="12"/>
      <c r="B599" s="12"/>
      <c r="F599" s="63"/>
      <c r="G599" s="64"/>
      <c r="H599" s="64"/>
      <c r="N599" s="13"/>
      <c r="O599" s="12"/>
      <c r="P599" s="9"/>
      <c r="Q599" s="66"/>
      <c r="R599" s="12"/>
      <c r="S599" s="66"/>
      <c r="T599" s="12"/>
      <c r="U599" s="12"/>
      <c r="V599" s="9"/>
      <c r="W599" s="9"/>
      <c r="X599" s="9"/>
      <c r="Y599" s="9"/>
      <c r="Z599" s="12"/>
      <c r="AA599" s="13"/>
      <c r="AB599" s="13"/>
    </row>
    <row r="600" spans="1:28" ht="12.75" customHeight="1" x14ac:dyDescent="0.2">
      <c r="A600" s="12"/>
      <c r="B600" s="12"/>
      <c r="F600" s="63"/>
      <c r="G600" s="64"/>
      <c r="H600" s="64"/>
      <c r="N600" s="13"/>
      <c r="O600" s="12"/>
      <c r="P600" s="9"/>
      <c r="Q600" s="66"/>
      <c r="R600" s="12"/>
      <c r="S600" s="66"/>
      <c r="T600" s="12"/>
      <c r="U600" s="12"/>
      <c r="V600" s="9"/>
      <c r="W600" s="9"/>
      <c r="X600" s="9"/>
      <c r="Y600" s="9"/>
      <c r="Z600" s="12"/>
      <c r="AA600" s="13"/>
      <c r="AB600" s="13"/>
    </row>
    <row r="601" spans="1:28" ht="12.75" customHeight="1" x14ac:dyDescent="0.2">
      <c r="A601" s="12"/>
      <c r="B601" s="12"/>
      <c r="F601" s="63"/>
      <c r="G601" s="64"/>
      <c r="H601" s="64"/>
      <c r="N601" s="13"/>
      <c r="O601" s="12"/>
      <c r="P601" s="9"/>
      <c r="Q601" s="66"/>
      <c r="R601" s="12"/>
      <c r="S601" s="66"/>
      <c r="T601" s="12"/>
      <c r="U601" s="12"/>
      <c r="V601" s="9"/>
      <c r="W601" s="9"/>
      <c r="X601" s="9"/>
      <c r="Y601" s="9"/>
      <c r="Z601" s="12"/>
      <c r="AA601" s="13"/>
      <c r="AB601" s="13"/>
    </row>
    <row r="602" spans="1:28" ht="12.75" customHeight="1" x14ac:dyDescent="0.2">
      <c r="A602" s="12"/>
      <c r="B602" s="12"/>
      <c r="F602" s="63"/>
      <c r="G602" s="64"/>
      <c r="H602" s="64"/>
      <c r="N602" s="13"/>
      <c r="O602" s="12"/>
      <c r="P602" s="9"/>
      <c r="Q602" s="66"/>
      <c r="R602" s="12"/>
      <c r="S602" s="66"/>
      <c r="T602" s="12"/>
      <c r="U602" s="12"/>
      <c r="V602" s="9"/>
      <c r="W602" s="9"/>
      <c r="X602" s="9"/>
      <c r="Y602" s="9"/>
      <c r="Z602" s="12"/>
      <c r="AA602" s="13"/>
      <c r="AB602" s="13"/>
    </row>
    <row r="603" spans="1:28" ht="12.75" customHeight="1" x14ac:dyDescent="0.2">
      <c r="A603" s="12"/>
      <c r="B603" s="12"/>
      <c r="F603" s="63"/>
      <c r="G603" s="64"/>
      <c r="H603" s="64"/>
      <c r="N603" s="13"/>
      <c r="O603" s="12"/>
      <c r="P603" s="9"/>
      <c r="Q603" s="66"/>
      <c r="R603" s="12"/>
      <c r="S603" s="66"/>
      <c r="T603" s="12"/>
      <c r="U603" s="12"/>
      <c r="V603" s="9"/>
      <c r="W603" s="9"/>
      <c r="X603" s="9"/>
      <c r="Y603" s="9"/>
      <c r="Z603" s="12"/>
      <c r="AA603" s="13"/>
      <c r="AB603" s="13"/>
    </row>
    <row r="604" spans="1:28" ht="12.75" customHeight="1" x14ac:dyDescent="0.2">
      <c r="A604" s="12"/>
      <c r="B604" s="12"/>
      <c r="F604" s="63"/>
      <c r="G604" s="64"/>
      <c r="H604" s="64"/>
      <c r="N604" s="13"/>
      <c r="O604" s="12"/>
      <c r="P604" s="9"/>
      <c r="Q604" s="66"/>
      <c r="R604" s="12"/>
      <c r="S604" s="66"/>
      <c r="T604" s="12"/>
      <c r="U604" s="12"/>
      <c r="V604" s="9"/>
      <c r="W604" s="9"/>
      <c r="X604" s="9"/>
      <c r="Y604" s="9"/>
      <c r="Z604" s="12"/>
      <c r="AA604" s="13"/>
      <c r="AB604" s="13"/>
    </row>
    <row r="605" spans="1:28" ht="12.75" customHeight="1" x14ac:dyDescent="0.2">
      <c r="A605" s="12"/>
      <c r="B605" s="12"/>
      <c r="F605" s="63"/>
      <c r="G605" s="64"/>
      <c r="H605" s="64"/>
      <c r="N605" s="13"/>
      <c r="O605" s="12"/>
      <c r="P605" s="9"/>
      <c r="Q605" s="66"/>
      <c r="R605" s="12"/>
      <c r="S605" s="66"/>
      <c r="T605" s="12"/>
      <c r="U605" s="12"/>
      <c r="V605" s="9"/>
      <c r="W605" s="9"/>
      <c r="X605" s="9"/>
      <c r="Y605" s="9"/>
      <c r="Z605" s="12"/>
      <c r="AA605" s="13"/>
      <c r="AB605" s="13"/>
    </row>
    <row r="606" spans="1:28" ht="12.75" customHeight="1" x14ac:dyDescent="0.2">
      <c r="A606" s="12"/>
      <c r="B606" s="12"/>
      <c r="F606" s="63"/>
      <c r="G606" s="64"/>
      <c r="H606" s="64"/>
      <c r="N606" s="13"/>
      <c r="O606" s="12"/>
      <c r="P606" s="9"/>
      <c r="Q606" s="66"/>
      <c r="R606" s="12"/>
      <c r="S606" s="66"/>
      <c r="T606" s="12"/>
      <c r="U606" s="12"/>
      <c r="V606" s="9"/>
      <c r="W606" s="9"/>
      <c r="X606" s="9"/>
      <c r="Y606" s="9"/>
      <c r="Z606" s="12"/>
      <c r="AA606" s="13"/>
      <c r="AB606" s="13"/>
    </row>
    <row r="607" spans="1:28" ht="12.75" customHeight="1" x14ac:dyDescent="0.2">
      <c r="A607" s="12"/>
      <c r="B607" s="12"/>
      <c r="F607" s="63"/>
      <c r="G607" s="64"/>
      <c r="H607" s="64"/>
      <c r="N607" s="13"/>
      <c r="O607" s="12"/>
      <c r="P607" s="9"/>
      <c r="Q607" s="66"/>
      <c r="R607" s="12"/>
      <c r="S607" s="66"/>
      <c r="T607" s="12"/>
      <c r="U607" s="12"/>
      <c r="V607" s="9"/>
      <c r="W607" s="9"/>
      <c r="X607" s="9"/>
      <c r="Y607" s="9"/>
      <c r="Z607" s="12"/>
      <c r="AA607" s="13"/>
      <c r="AB607" s="13"/>
    </row>
    <row r="608" spans="1:28" ht="12.75" customHeight="1" x14ac:dyDescent="0.2">
      <c r="A608" s="12"/>
      <c r="B608" s="12"/>
      <c r="F608" s="63"/>
      <c r="G608" s="64"/>
      <c r="H608" s="64"/>
      <c r="N608" s="13"/>
      <c r="O608" s="12"/>
      <c r="P608" s="9"/>
      <c r="Q608" s="66"/>
      <c r="R608" s="12"/>
      <c r="S608" s="66"/>
      <c r="T608" s="12"/>
      <c r="U608" s="12"/>
      <c r="V608" s="9"/>
      <c r="W608" s="9"/>
      <c r="X608" s="9"/>
      <c r="Y608" s="9"/>
      <c r="Z608" s="12"/>
      <c r="AA608" s="13"/>
      <c r="AB608" s="13"/>
    </row>
    <row r="609" spans="1:28" ht="12.75" customHeight="1" x14ac:dyDescent="0.2">
      <c r="A609" s="12"/>
      <c r="B609" s="12"/>
      <c r="F609" s="63"/>
      <c r="G609" s="64"/>
      <c r="H609" s="64"/>
      <c r="N609" s="13"/>
      <c r="O609" s="12"/>
      <c r="P609" s="9"/>
      <c r="Q609" s="66"/>
      <c r="R609" s="12"/>
      <c r="S609" s="66"/>
      <c r="T609" s="12"/>
      <c r="U609" s="12"/>
      <c r="V609" s="9"/>
      <c r="W609" s="9"/>
      <c r="X609" s="9"/>
      <c r="Y609" s="9"/>
      <c r="Z609" s="12"/>
      <c r="AA609" s="13"/>
      <c r="AB609" s="13"/>
    </row>
    <row r="610" spans="1:28" ht="12.75" customHeight="1" x14ac:dyDescent="0.2">
      <c r="A610" s="12"/>
      <c r="B610" s="12"/>
      <c r="F610" s="63"/>
      <c r="G610" s="64"/>
      <c r="H610" s="64"/>
      <c r="N610" s="13"/>
      <c r="O610" s="12"/>
      <c r="P610" s="9"/>
      <c r="Q610" s="66"/>
      <c r="R610" s="12"/>
      <c r="S610" s="66"/>
      <c r="T610" s="12"/>
      <c r="U610" s="12"/>
      <c r="V610" s="9"/>
      <c r="W610" s="9"/>
      <c r="X610" s="9"/>
      <c r="Y610" s="9"/>
      <c r="Z610" s="12"/>
      <c r="AA610" s="13"/>
      <c r="AB610" s="13"/>
    </row>
    <row r="611" spans="1:28" ht="12.75" customHeight="1" x14ac:dyDescent="0.2">
      <c r="A611" s="12"/>
      <c r="B611" s="12"/>
      <c r="F611" s="63"/>
      <c r="G611" s="64"/>
      <c r="H611" s="64"/>
      <c r="N611" s="13"/>
      <c r="O611" s="12"/>
      <c r="P611" s="9"/>
      <c r="Q611" s="66"/>
      <c r="R611" s="12"/>
      <c r="S611" s="66"/>
      <c r="T611" s="12"/>
      <c r="U611" s="12"/>
      <c r="V611" s="9"/>
      <c r="W611" s="9"/>
      <c r="X611" s="9"/>
      <c r="Y611" s="9"/>
      <c r="Z611" s="12"/>
      <c r="AA611" s="13"/>
      <c r="AB611" s="13"/>
    </row>
    <row r="612" spans="1:28" ht="12.75" customHeight="1" x14ac:dyDescent="0.2">
      <c r="A612" s="12"/>
      <c r="B612" s="12"/>
      <c r="F612" s="63"/>
      <c r="G612" s="64"/>
      <c r="H612" s="64"/>
      <c r="N612" s="13"/>
      <c r="O612" s="12"/>
      <c r="P612" s="9"/>
      <c r="Q612" s="66"/>
      <c r="R612" s="12"/>
      <c r="S612" s="66"/>
      <c r="T612" s="12"/>
      <c r="U612" s="12"/>
      <c r="V612" s="9"/>
      <c r="W612" s="9"/>
      <c r="X612" s="9"/>
      <c r="Y612" s="9"/>
      <c r="Z612" s="12"/>
      <c r="AA612" s="13"/>
      <c r="AB612" s="13"/>
    </row>
    <row r="613" spans="1:28" ht="12.75" customHeight="1" x14ac:dyDescent="0.2">
      <c r="A613" s="12"/>
      <c r="B613" s="12"/>
      <c r="F613" s="63"/>
      <c r="G613" s="64"/>
      <c r="H613" s="64"/>
      <c r="N613" s="13"/>
      <c r="O613" s="12"/>
      <c r="P613" s="9"/>
      <c r="Q613" s="66"/>
      <c r="R613" s="12"/>
      <c r="S613" s="66"/>
      <c r="T613" s="12"/>
      <c r="U613" s="12"/>
      <c r="V613" s="9"/>
      <c r="W613" s="9"/>
      <c r="X613" s="9"/>
      <c r="Y613" s="9"/>
      <c r="Z613" s="12"/>
      <c r="AA613" s="13"/>
      <c r="AB613" s="13"/>
    </row>
    <row r="614" spans="1:28" ht="12.75" customHeight="1" x14ac:dyDescent="0.2">
      <c r="A614" s="12"/>
      <c r="B614" s="12"/>
      <c r="F614" s="63"/>
      <c r="G614" s="64"/>
      <c r="H614" s="64"/>
      <c r="N614" s="13"/>
      <c r="O614" s="12"/>
      <c r="P614" s="9"/>
      <c r="Q614" s="66"/>
      <c r="R614" s="12"/>
      <c r="S614" s="66"/>
      <c r="T614" s="12"/>
      <c r="U614" s="12"/>
      <c r="V614" s="9"/>
      <c r="W614" s="9"/>
      <c r="X614" s="9"/>
      <c r="Y614" s="9"/>
      <c r="Z614" s="12"/>
      <c r="AA614" s="13"/>
      <c r="AB614" s="13"/>
    </row>
    <row r="615" spans="1:28" ht="12.75" customHeight="1" x14ac:dyDescent="0.2">
      <c r="A615" s="12"/>
      <c r="B615" s="12"/>
      <c r="F615" s="63"/>
      <c r="G615" s="64"/>
      <c r="H615" s="64"/>
      <c r="N615" s="13"/>
      <c r="O615" s="12"/>
      <c r="P615" s="9"/>
      <c r="Q615" s="66"/>
      <c r="R615" s="12"/>
      <c r="S615" s="66"/>
      <c r="T615" s="12"/>
      <c r="U615" s="12"/>
      <c r="V615" s="9"/>
      <c r="W615" s="9"/>
      <c r="X615" s="9"/>
      <c r="Y615" s="9"/>
      <c r="Z615" s="12"/>
      <c r="AA615" s="13"/>
      <c r="AB615" s="13"/>
    </row>
    <row r="616" spans="1:28" ht="12.75" customHeight="1" x14ac:dyDescent="0.2">
      <c r="A616" s="12"/>
      <c r="B616" s="12"/>
      <c r="F616" s="63"/>
      <c r="G616" s="64"/>
      <c r="H616" s="64"/>
      <c r="N616" s="13"/>
      <c r="O616" s="12"/>
      <c r="P616" s="9"/>
      <c r="Q616" s="66"/>
      <c r="R616" s="12"/>
      <c r="S616" s="66"/>
      <c r="T616" s="12"/>
      <c r="U616" s="12"/>
      <c r="V616" s="9"/>
      <c r="W616" s="9"/>
      <c r="X616" s="9"/>
      <c r="Y616" s="9"/>
      <c r="Z616" s="12"/>
      <c r="AA616" s="13"/>
      <c r="AB616" s="13"/>
    </row>
    <row r="617" spans="1:28" ht="12.75" customHeight="1" x14ac:dyDescent="0.2">
      <c r="A617" s="12"/>
      <c r="B617" s="12"/>
      <c r="F617" s="63"/>
      <c r="G617" s="64"/>
      <c r="H617" s="64"/>
      <c r="N617" s="13"/>
      <c r="O617" s="12"/>
      <c r="P617" s="9"/>
      <c r="Q617" s="66"/>
      <c r="R617" s="12"/>
      <c r="S617" s="66"/>
      <c r="T617" s="12"/>
      <c r="U617" s="12"/>
      <c r="V617" s="9"/>
      <c r="W617" s="9"/>
      <c r="X617" s="9"/>
      <c r="Y617" s="9"/>
      <c r="Z617" s="12"/>
      <c r="AA617" s="13"/>
      <c r="AB617" s="13"/>
    </row>
    <row r="618" spans="1:28" ht="12.75" customHeight="1" x14ac:dyDescent="0.2">
      <c r="A618" s="12"/>
      <c r="B618" s="12"/>
      <c r="F618" s="63"/>
      <c r="G618" s="64"/>
      <c r="H618" s="64"/>
      <c r="N618" s="13"/>
      <c r="O618" s="12"/>
      <c r="P618" s="9"/>
      <c r="Q618" s="66"/>
      <c r="R618" s="12"/>
      <c r="S618" s="66"/>
      <c r="T618" s="12"/>
      <c r="U618" s="12"/>
      <c r="V618" s="9"/>
      <c r="W618" s="9"/>
      <c r="X618" s="9"/>
      <c r="Y618" s="9"/>
      <c r="Z618" s="12"/>
      <c r="AA618" s="13"/>
      <c r="AB618" s="13"/>
    </row>
    <row r="619" spans="1:28" ht="12.75" customHeight="1" x14ac:dyDescent="0.2">
      <c r="A619" s="12"/>
      <c r="B619" s="12"/>
      <c r="F619" s="63"/>
      <c r="G619" s="64"/>
      <c r="H619" s="64"/>
      <c r="N619" s="13"/>
      <c r="O619" s="12"/>
      <c r="P619" s="9"/>
      <c r="Q619" s="66"/>
      <c r="R619" s="12"/>
      <c r="S619" s="66"/>
      <c r="T619" s="12"/>
      <c r="U619" s="12"/>
      <c r="V619" s="9"/>
      <c r="W619" s="9"/>
      <c r="X619" s="9"/>
      <c r="Y619" s="9"/>
      <c r="Z619" s="12"/>
      <c r="AA619" s="13"/>
      <c r="AB619" s="13"/>
    </row>
    <row r="620" spans="1:28" ht="12.75" customHeight="1" x14ac:dyDescent="0.2">
      <c r="A620" s="12"/>
      <c r="B620" s="12"/>
      <c r="F620" s="63"/>
      <c r="G620" s="64"/>
      <c r="H620" s="64"/>
      <c r="N620" s="13"/>
      <c r="O620" s="12"/>
      <c r="P620" s="9"/>
      <c r="Q620" s="66"/>
      <c r="R620" s="12"/>
      <c r="S620" s="66"/>
      <c r="T620" s="12"/>
      <c r="U620" s="12"/>
      <c r="V620" s="9"/>
      <c r="W620" s="9"/>
      <c r="X620" s="9"/>
      <c r="Y620" s="9"/>
      <c r="Z620" s="12"/>
      <c r="AA620" s="13"/>
      <c r="AB620" s="13"/>
    </row>
    <row r="621" spans="1:28" ht="12.75" customHeight="1" x14ac:dyDescent="0.2">
      <c r="A621" s="12"/>
      <c r="B621" s="12"/>
      <c r="F621" s="63"/>
      <c r="G621" s="64"/>
      <c r="H621" s="64"/>
      <c r="N621" s="13"/>
      <c r="O621" s="12"/>
      <c r="P621" s="9"/>
      <c r="Q621" s="66"/>
      <c r="R621" s="12"/>
      <c r="S621" s="66"/>
      <c r="T621" s="12"/>
      <c r="U621" s="12"/>
      <c r="V621" s="9"/>
      <c r="W621" s="9"/>
      <c r="X621" s="9"/>
      <c r="Y621" s="9"/>
      <c r="Z621" s="12"/>
      <c r="AA621" s="13"/>
      <c r="AB621" s="13"/>
    </row>
    <row r="622" spans="1:28" ht="12.75" customHeight="1" x14ac:dyDescent="0.2">
      <c r="A622" s="12"/>
      <c r="B622" s="12"/>
      <c r="F622" s="63"/>
      <c r="G622" s="64"/>
      <c r="H622" s="64"/>
      <c r="N622" s="13"/>
      <c r="O622" s="12"/>
      <c r="P622" s="9"/>
      <c r="Q622" s="66"/>
      <c r="R622" s="12"/>
      <c r="S622" s="66"/>
      <c r="T622" s="12"/>
      <c r="U622" s="12"/>
      <c r="V622" s="9"/>
      <c r="W622" s="9"/>
      <c r="X622" s="9"/>
      <c r="Y622" s="9"/>
      <c r="Z622" s="12"/>
      <c r="AA622" s="13"/>
      <c r="AB622" s="13"/>
    </row>
    <row r="623" spans="1:28" ht="12.75" customHeight="1" x14ac:dyDescent="0.2">
      <c r="A623" s="12"/>
      <c r="B623" s="12"/>
      <c r="F623" s="63"/>
      <c r="G623" s="64"/>
      <c r="H623" s="64"/>
      <c r="N623" s="13"/>
      <c r="O623" s="12"/>
      <c r="P623" s="9"/>
      <c r="Q623" s="66"/>
      <c r="R623" s="12"/>
      <c r="S623" s="66"/>
      <c r="T623" s="12"/>
      <c r="U623" s="12"/>
      <c r="V623" s="9"/>
      <c r="W623" s="9"/>
      <c r="X623" s="9"/>
      <c r="Y623" s="9"/>
      <c r="Z623" s="12"/>
      <c r="AA623" s="13"/>
      <c r="AB623" s="13"/>
    </row>
    <row r="624" spans="1:28" ht="12.75" customHeight="1" x14ac:dyDescent="0.2">
      <c r="A624" s="12"/>
      <c r="B624" s="12"/>
      <c r="F624" s="63"/>
      <c r="G624" s="64"/>
      <c r="H624" s="64"/>
      <c r="N624" s="13"/>
      <c r="O624" s="12"/>
      <c r="P624" s="9"/>
      <c r="Q624" s="66"/>
      <c r="R624" s="12"/>
      <c r="S624" s="66"/>
      <c r="T624" s="12"/>
      <c r="U624" s="12"/>
      <c r="V624" s="9"/>
      <c r="W624" s="9"/>
      <c r="X624" s="9"/>
      <c r="Y624" s="9"/>
      <c r="Z624" s="12"/>
      <c r="AA624" s="13"/>
      <c r="AB624" s="13"/>
    </row>
    <row r="625" spans="1:28" ht="12.75" customHeight="1" x14ac:dyDescent="0.2">
      <c r="A625" s="12"/>
      <c r="B625" s="12"/>
      <c r="F625" s="63"/>
      <c r="G625" s="64"/>
      <c r="H625" s="64"/>
      <c r="N625" s="13"/>
      <c r="O625" s="12"/>
      <c r="P625" s="9"/>
      <c r="Q625" s="66"/>
      <c r="R625" s="12"/>
      <c r="S625" s="66"/>
      <c r="T625" s="12"/>
      <c r="U625" s="12"/>
      <c r="V625" s="9"/>
      <c r="W625" s="9"/>
      <c r="X625" s="9"/>
      <c r="Y625" s="9"/>
      <c r="Z625" s="12"/>
      <c r="AA625" s="13"/>
      <c r="AB625" s="13"/>
    </row>
    <row r="626" spans="1:28" ht="12.75" customHeight="1" x14ac:dyDescent="0.2">
      <c r="A626" s="12"/>
      <c r="B626" s="12"/>
      <c r="F626" s="63"/>
      <c r="G626" s="64"/>
      <c r="H626" s="64"/>
      <c r="N626" s="13"/>
      <c r="O626" s="12"/>
      <c r="P626" s="9"/>
      <c r="Q626" s="66"/>
      <c r="R626" s="12"/>
      <c r="S626" s="66"/>
      <c r="T626" s="12"/>
      <c r="U626" s="12"/>
      <c r="V626" s="9"/>
      <c r="W626" s="9"/>
      <c r="X626" s="9"/>
      <c r="Y626" s="9"/>
      <c r="Z626" s="12"/>
      <c r="AA626" s="13"/>
      <c r="AB626" s="13"/>
    </row>
    <row r="627" spans="1:28" ht="12.75" customHeight="1" x14ac:dyDescent="0.2">
      <c r="A627" s="12"/>
      <c r="B627" s="12"/>
      <c r="F627" s="63"/>
      <c r="G627" s="64"/>
      <c r="H627" s="64"/>
      <c r="N627" s="13"/>
      <c r="O627" s="12"/>
      <c r="P627" s="9"/>
      <c r="Q627" s="66"/>
      <c r="R627" s="12"/>
      <c r="S627" s="66"/>
      <c r="T627" s="12"/>
      <c r="U627" s="12"/>
      <c r="V627" s="9"/>
      <c r="W627" s="9"/>
      <c r="X627" s="9"/>
      <c r="Y627" s="9"/>
      <c r="Z627" s="12"/>
      <c r="AA627" s="13"/>
      <c r="AB627" s="13"/>
    </row>
    <row r="628" spans="1:28" ht="12.75" customHeight="1" x14ac:dyDescent="0.2">
      <c r="A628" s="12"/>
      <c r="B628" s="12"/>
      <c r="F628" s="63"/>
      <c r="G628" s="64"/>
      <c r="H628" s="64"/>
      <c r="N628" s="13"/>
      <c r="O628" s="12"/>
      <c r="P628" s="9"/>
      <c r="Q628" s="66"/>
      <c r="R628" s="12"/>
      <c r="S628" s="66"/>
      <c r="T628" s="12"/>
      <c r="U628" s="12"/>
      <c r="V628" s="9"/>
      <c r="W628" s="9"/>
      <c r="X628" s="9"/>
      <c r="Y628" s="9"/>
      <c r="Z628" s="12"/>
      <c r="AA628" s="13"/>
      <c r="AB628" s="13"/>
    </row>
    <row r="629" spans="1:28" ht="12.75" customHeight="1" x14ac:dyDescent="0.2">
      <c r="A629" s="12"/>
      <c r="B629" s="12"/>
      <c r="F629" s="63"/>
      <c r="G629" s="64"/>
      <c r="H629" s="64"/>
      <c r="N629" s="13"/>
      <c r="O629" s="12"/>
      <c r="P629" s="9"/>
      <c r="Q629" s="66"/>
      <c r="R629" s="12"/>
      <c r="S629" s="66"/>
      <c r="T629" s="12"/>
      <c r="U629" s="12"/>
      <c r="V629" s="9"/>
      <c r="W629" s="9"/>
      <c r="X629" s="9"/>
      <c r="Y629" s="9"/>
      <c r="Z629" s="12"/>
      <c r="AA629" s="13"/>
      <c r="AB629" s="13"/>
    </row>
    <row r="630" spans="1:28" ht="12.75" customHeight="1" x14ac:dyDescent="0.2">
      <c r="A630" s="12"/>
      <c r="B630" s="12"/>
      <c r="F630" s="63"/>
      <c r="G630" s="64"/>
      <c r="H630" s="64"/>
      <c r="N630" s="13"/>
      <c r="O630" s="12"/>
      <c r="P630" s="9"/>
      <c r="Q630" s="66"/>
      <c r="R630" s="12"/>
      <c r="S630" s="66"/>
      <c r="T630" s="12"/>
      <c r="U630" s="12"/>
      <c r="V630" s="9"/>
      <c r="W630" s="9"/>
      <c r="X630" s="9"/>
      <c r="Y630" s="9"/>
      <c r="Z630" s="12"/>
      <c r="AA630" s="13"/>
      <c r="AB630" s="13"/>
    </row>
    <row r="631" spans="1:28" ht="12.75" customHeight="1" x14ac:dyDescent="0.2">
      <c r="A631" s="12"/>
      <c r="B631" s="12"/>
      <c r="F631" s="63"/>
      <c r="G631" s="64"/>
      <c r="H631" s="64"/>
      <c r="N631" s="13"/>
      <c r="O631" s="12"/>
      <c r="P631" s="9"/>
      <c r="Q631" s="66"/>
      <c r="R631" s="12"/>
      <c r="S631" s="66"/>
      <c r="T631" s="12"/>
      <c r="U631" s="12"/>
      <c r="V631" s="9"/>
      <c r="W631" s="9"/>
      <c r="X631" s="9"/>
      <c r="Y631" s="9"/>
      <c r="Z631" s="12"/>
      <c r="AA631" s="13"/>
      <c r="AB631" s="13"/>
    </row>
    <row r="632" spans="1:28" ht="12.75" customHeight="1" x14ac:dyDescent="0.2">
      <c r="A632" s="12"/>
      <c r="B632" s="12"/>
      <c r="F632" s="63"/>
      <c r="G632" s="64"/>
      <c r="H632" s="64"/>
      <c r="N632" s="13"/>
      <c r="O632" s="12"/>
      <c r="P632" s="9"/>
      <c r="Q632" s="66"/>
      <c r="R632" s="12"/>
      <c r="S632" s="66"/>
      <c r="T632" s="12"/>
      <c r="U632" s="12"/>
      <c r="V632" s="9"/>
      <c r="W632" s="9"/>
      <c r="X632" s="9"/>
      <c r="Y632" s="9"/>
      <c r="Z632" s="12"/>
      <c r="AA632" s="13"/>
      <c r="AB632" s="13"/>
    </row>
    <row r="633" spans="1:28" ht="12.75" customHeight="1" x14ac:dyDescent="0.2">
      <c r="A633" s="12"/>
      <c r="B633" s="12"/>
      <c r="F633" s="63"/>
      <c r="G633" s="64"/>
      <c r="H633" s="64"/>
      <c r="N633" s="13"/>
      <c r="O633" s="12"/>
      <c r="P633" s="9"/>
      <c r="Q633" s="66"/>
      <c r="R633" s="12"/>
      <c r="S633" s="66"/>
      <c r="T633" s="12"/>
      <c r="U633" s="12"/>
      <c r="V633" s="9"/>
      <c r="W633" s="9"/>
      <c r="X633" s="9"/>
      <c r="Y633" s="9"/>
      <c r="Z633" s="12"/>
      <c r="AA633" s="13"/>
      <c r="AB633" s="13"/>
    </row>
    <row r="634" spans="1:28" ht="12.75" customHeight="1" x14ac:dyDescent="0.2">
      <c r="A634" s="12"/>
      <c r="B634" s="12"/>
      <c r="F634" s="63"/>
      <c r="G634" s="64"/>
      <c r="H634" s="64"/>
      <c r="N634" s="13"/>
      <c r="O634" s="12"/>
      <c r="P634" s="9"/>
      <c r="Q634" s="66"/>
      <c r="R634" s="12"/>
      <c r="S634" s="66"/>
      <c r="T634" s="12"/>
      <c r="U634" s="12"/>
      <c r="V634" s="9"/>
      <c r="W634" s="9"/>
      <c r="X634" s="9"/>
      <c r="Y634" s="9"/>
      <c r="Z634" s="12"/>
      <c r="AA634" s="13"/>
      <c r="AB634" s="13"/>
    </row>
    <row r="635" spans="1:28" ht="12.75" customHeight="1" x14ac:dyDescent="0.2">
      <c r="A635" s="12"/>
      <c r="B635" s="12"/>
      <c r="F635" s="63"/>
      <c r="G635" s="64"/>
      <c r="H635" s="64"/>
      <c r="N635" s="13"/>
      <c r="O635" s="12"/>
      <c r="P635" s="9"/>
      <c r="Q635" s="66"/>
      <c r="R635" s="12"/>
      <c r="S635" s="66"/>
      <c r="T635" s="12"/>
      <c r="U635" s="12"/>
      <c r="V635" s="9"/>
      <c r="W635" s="9"/>
      <c r="X635" s="9"/>
      <c r="Y635" s="9"/>
      <c r="Z635" s="12"/>
      <c r="AA635" s="13"/>
      <c r="AB635" s="13"/>
    </row>
    <row r="636" spans="1:28" ht="12.75" customHeight="1" x14ac:dyDescent="0.2">
      <c r="A636" s="12"/>
      <c r="B636" s="12"/>
      <c r="F636" s="63"/>
      <c r="G636" s="64"/>
      <c r="H636" s="64"/>
      <c r="N636" s="13"/>
      <c r="O636" s="12"/>
      <c r="P636" s="9"/>
      <c r="Q636" s="66"/>
      <c r="R636" s="12"/>
      <c r="S636" s="66"/>
      <c r="T636" s="12"/>
      <c r="U636" s="12"/>
      <c r="V636" s="9"/>
      <c r="W636" s="9"/>
      <c r="X636" s="9"/>
      <c r="Y636" s="9"/>
      <c r="Z636" s="12"/>
      <c r="AA636" s="13"/>
      <c r="AB636" s="13"/>
    </row>
    <row r="637" spans="1:28" ht="12.75" customHeight="1" x14ac:dyDescent="0.2">
      <c r="A637" s="12"/>
      <c r="B637" s="12"/>
      <c r="F637" s="63"/>
      <c r="G637" s="64"/>
      <c r="H637" s="64"/>
      <c r="N637" s="13"/>
      <c r="O637" s="12"/>
      <c r="P637" s="9"/>
      <c r="Q637" s="66"/>
      <c r="R637" s="12"/>
      <c r="S637" s="66"/>
      <c r="T637" s="12"/>
      <c r="U637" s="12"/>
      <c r="V637" s="9"/>
      <c r="W637" s="9"/>
      <c r="X637" s="9"/>
      <c r="Y637" s="9"/>
      <c r="Z637" s="12"/>
      <c r="AA637" s="13"/>
      <c r="AB637" s="13"/>
    </row>
    <row r="638" spans="1:28" ht="12.75" customHeight="1" x14ac:dyDescent="0.2">
      <c r="A638" s="12"/>
      <c r="B638" s="12"/>
      <c r="F638" s="63"/>
      <c r="G638" s="64"/>
      <c r="H638" s="64"/>
      <c r="N638" s="13"/>
      <c r="O638" s="12"/>
      <c r="P638" s="9"/>
      <c r="Q638" s="66"/>
      <c r="R638" s="12"/>
      <c r="S638" s="66"/>
      <c r="T638" s="12"/>
      <c r="U638" s="12"/>
      <c r="V638" s="9"/>
      <c r="W638" s="9"/>
      <c r="X638" s="9"/>
      <c r="Y638" s="9"/>
      <c r="Z638" s="12"/>
      <c r="AA638" s="13"/>
      <c r="AB638" s="13"/>
    </row>
    <row r="639" spans="1:28" ht="12.75" customHeight="1" x14ac:dyDescent="0.2">
      <c r="A639" s="12"/>
      <c r="B639" s="12"/>
      <c r="F639" s="63"/>
      <c r="G639" s="64"/>
      <c r="H639" s="64"/>
      <c r="N639" s="13"/>
      <c r="O639" s="12"/>
      <c r="P639" s="9"/>
      <c r="Q639" s="66"/>
      <c r="R639" s="12"/>
      <c r="S639" s="66"/>
      <c r="T639" s="12"/>
      <c r="U639" s="12"/>
      <c r="V639" s="9"/>
      <c r="W639" s="9"/>
      <c r="X639" s="9"/>
      <c r="Y639" s="9"/>
      <c r="Z639" s="12"/>
      <c r="AA639" s="13"/>
      <c r="AB639" s="13"/>
    </row>
    <row r="640" spans="1:28" ht="12.75" customHeight="1" x14ac:dyDescent="0.2">
      <c r="A640" s="12"/>
      <c r="B640" s="12"/>
      <c r="F640" s="63"/>
      <c r="G640" s="64"/>
      <c r="H640" s="64"/>
      <c r="N640" s="13"/>
      <c r="O640" s="12"/>
      <c r="P640" s="9"/>
      <c r="Q640" s="66"/>
      <c r="R640" s="12"/>
      <c r="S640" s="66"/>
      <c r="T640" s="12"/>
      <c r="U640" s="12"/>
      <c r="V640" s="9"/>
      <c r="W640" s="9"/>
      <c r="X640" s="9"/>
      <c r="Y640" s="9"/>
      <c r="Z640" s="12"/>
      <c r="AA640" s="13"/>
      <c r="AB640" s="13"/>
    </row>
    <row r="641" spans="1:28" ht="12.75" customHeight="1" x14ac:dyDescent="0.2">
      <c r="A641" s="12"/>
      <c r="B641" s="12"/>
      <c r="F641" s="63"/>
      <c r="G641" s="64"/>
      <c r="H641" s="64"/>
      <c r="N641" s="13"/>
      <c r="O641" s="12"/>
      <c r="P641" s="9"/>
      <c r="Q641" s="66"/>
      <c r="R641" s="12"/>
      <c r="S641" s="66"/>
      <c r="T641" s="12"/>
      <c r="U641" s="12"/>
      <c r="V641" s="9"/>
      <c r="W641" s="9"/>
      <c r="X641" s="9"/>
      <c r="Y641" s="9"/>
      <c r="Z641" s="12"/>
      <c r="AA641" s="13"/>
      <c r="AB641" s="13"/>
    </row>
    <row r="642" spans="1:28" ht="12.75" customHeight="1" x14ac:dyDescent="0.2">
      <c r="A642" s="12"/>
      <c r="B642" s="12"/>
      <c r="F642" s="63"/>
      <c r="G642" s="64"/>
      <c r="H642" s="64"/>
      <c r="N642" s="13"/>
      <c r="O642" s="12"/>
      <c r="P642" s="9"/>
      <c r="Q642" s="66"/>
      <c r="R642" s="12"/>
      <c r="S642" s="66"/>
      <c r="T642" s="12"/>
      <c r="U642" s="12"/>
      <c r="V642" s="9"/>
      <c r="W642" s="9"/>
      <c r="X642" s="9"/>
      <c r="Y642" s="9"/>
      <c r="Z642" s="12"/>
      <c r="AA642" s="13"/>
      <c r="AB642" s="13"/>
    </row>
    <row r="643" spans="1:28" ht="12.75" customHeight="1" x14ac:dyDescent="0.2">
      <c r="A643" s="12"/>
      <c r="B643" s="12"/>
      <c r="F643" s="63"/>
      <c r="G643" s="64"/>
      <c r="H643" s="64"/>
      <c r="N643" s="13"/>
      <c r="O643" s="12"/>
      <c r="P643" s="9"/>
      <c r="Q643" s="66"/>
      <c r="R643" s="12"/>
      <c r="S643" s="66"/>
      <c r="T643" s="12"/>
      <c r="U643" s="12"/>
      <c r="V643" s="9"/>
      <c r="W643" s="9"/>
      <c r="X643" s="9"/>
      <c r="Y643" s="9"/>
      <c r="Z643" s="12"/>
      <c r="AA643" s="13"/>
      <c r="AB643" s="13"/>
    </row>
    <row r="644" spans="1:28" ht="12.75" customHeight="1" x14ac:dyDescent="0.2">
      <c r="A644" s="12"/>
      <c r="B644" s="12"/>
      <c r="F644" s="63"/>
      <c r="G644" s="64"/>
      <c r="H644" s="64"/>
      <c r="N644" s="13"/>
      <c r="O644" s="12"/>
      <c r="P644" s="9"/>
      <c r="Q644" s="66"/>
      <c r="R644" s="12"/>
      <c r="S644" s="66"/>
      <c r="T644" s="12"/>
      <c r="U644" s="12"/>
      <c r="V644" s="9"/>
      <c r="W644" s="9"/>
      <c r="X644" s="9"/>
      <c r="Y644" s="9"/>
      <c r="Z644" s="12"/>
      <c r="AA644" s="13"/>
      <c r="AB644" s="13"/>
    </row>
    <row r="645" spans="1:28" ht="12.75" customHeight="1" x14ac:dyDescent="0.2">
      <c r="A645" s="12"/>
      <c r="B645" s="12"/>
      <c r="F645" s="63"/>
      <c r="G645" s="64"/>
      <c r="H645" s="64"/>
      <c r="N645" s="13"/>
      <c r="O645" s="12"/>
      <c r="P645" s="9"/>
      <c r="Q645" s="66"/>
      <c r="R645" s="12"/>
      <c r="S645" s="66"/>
      <c r="T645" s="12"/>
      <c r="U645" s="12"/>
      <c r="V645" s="9"/>
      <c r="W645" s="9"/>
      <c r="X645" s="9"/>
      <c r="Y645" s="9"/>
      <c r="Z645" s="12"/>
      <c r="AA645" s="13"/>
      <c r="AB645" s="13"/>
    </row>
    <row r="646" spans="1:28" ht="12.75" customHeight="1" x14ac:dyDescent="0.2">
      <c r="A646" s="12"/>
      <c r="B646" s="12"/>
      <c r="F646" s="63"/>
      <c r="G646" s="64"/>
      <c r="H646" s="64"/>
      <c r="N646" s="13"/>
      <c r="O646" s="12"/>
      <c r="P646" s="9"/>
      <c r="Q646" s="66"/>
      <c r="R646" s="12"/>
      <c r="S646" s="66"/>
      <c r="T646" s="12"/>
      <c r="U646" s="12"/>
      <c r="V646" s="9"/>
      <c r="W646" s="9"/>
      <c r="X646" s="9"/>
      <c r="Y646" s="9"/>
      <c r="Z646" s="12"/>
      <c r="AA646" s="13"/>
      <c r="AB646" s="13"/>
    </row>
    <row r="647" spans="1:28" ht="12.75" customHeight="1" x14ac:dyDescent="0.2">
      <c r="A647" s="12"/>
      <c r="B647" s="12"/>
      <c r="F647" s="63"/>
      <c r="G647" s="64"/>
      <c r="H647" s="64"/>
      <c r="N647" s="13"/>
      <c r="O647" s="12"/>
      <c r="P647" s="9"/>
      <c r="Q647" s="66"/>
      <c r="R647" s="12"/>
      <c r="S647" s="66"/>
      <c r="T647" s="12"/>
      <c r="U647" s="12"/>
      <c r="V647" s="9"/>
      <c r="W647" s="9"/>
      <c r="X647" s="9"/>
      <c r="Y647" s="9"/>
      <c r="Z647" s="12"/>
      <c r="AA647" s="13"/>
      <c r="AB647" s="13"/>
    </row>
    <row r="648" spans="1:28" ht="12.75" customHeight="1" x14ac:dyDescent="0.2">
      <c r="A648" s="12"/>
      <c r="B648" s="12"/>
      <c r="F648" s="63"/>
      <c r="G648" s="64"/>
      <c r="H648" s="64"/>
      <c r="N648" s="13"/>
      <c r="O648" s="12"/>
      <c r="P648" s="9"/>
      <c r="Q648" s="66"/>
      <c r="R648" s="12"/>
      <c r="S648" s="66"/>
      <c r="T648" s="12"/>
      <c r="U648" s="12"/>
      <c r="V648" s="9"/>
      <c r="W648" s="9"/>
      <c r="X648" s="9"/>
      <c r="Y648" s="9"/>
      <c r="Z648" s="12"/>
      <c r="AA648" s="13"/>
      <c r="AB648" s="13"/>
    </row>
    <row r="649" spans="1:28" ht="12.75" customHeight="1" x14ac:dyDescent="0.2">
      <c r="A649" s="12"/>
      <c r="B649" s="12"/>
      <c r="F649" s="63"/>
      <c r="G649" s="64"/>
      <c r="H649" s="64"/>
      <c r="N649" s="13"/>
      <c r="O649" s="12"/>
      <c r="P649" s="9"/>
      <c r="Q649" s="66"/>
      <c r="R649" s="12"/>
      <c r="S649" s="66"/>
      <c r="T649" s="12"/>
      <c r="U649" s="12"/>
      <c r="V649" s="9"/>
      <c r="W649" s="9"/>
      <c r="X649" s="9"/>
      <c r="Y649" s="9"/>
      <c r="Z649" s="12"/>
      <c r="AA649" s="13"/>
      <c r="AB649" s="13"/>
    </row>
    <row r="650" spans="1:28" ht="12.75" customHeight="1" x14ac:dyDescent="0.2">
      <c r="A650" s="12"/>
      <c r="B650" s="12"/>
      <c r="F650" s="63"/>
      <c r="G650" s="64"/>
      <c r="H650" s="64"/>
      <c r="N650" s="13"/>
      <c r="O650" s="12"/>
      <c r="P650" s="9"/>
      <c r="Q650" s="66"/>
      <c r="R650" s="12"/>
      <c r="S650" s="66"/>
      <c r="T650" s="12"/>
      <c r="U650" s="12"/>
      <c r="V650" s="9"/>
      <c r="W650" s="9"/>
      <c r="X650" s="9"/>
      <c r="Y650" s="9"/>
      <c r="Z650" s="12"/>
      <c r="AA650" s="13"/>
      <c r="AB650" s="13"/>
    </row>
    <row r="651" spans="1:28" ht="12.75" customHeight="1" x14ac:dyDescent="0.2">
      <c r="A651" s="12"/>
      <c r="B651" s="12"/>
      <c r="F651" s="63"/>
      <c r="G651" s="64"/>
      <c r="H651" s="64"/>
      <c r="N651" s="13"/>
      <c r="O651" s="12"/>
      <c r="P651" s="9"/>
      <c r="Q651" s="66"/>
      <c r="R651" s="12"/>
      <c r="S651" s="66"/>
      <c r="T651" s="12"/>
      <c r="U651" s="12"/>
      <c r="V651" s="9"/>
      <c r="W651" s="9"/>
      <c r="X651" s="9"/>
      <c r="Y651" s="9"/>
      <c r="Z651" s="12"/>
      <c r="AA651" s="13"/>
      <c r="AB651" s="13"/>
    </row>
    <row r="652" spans="1:28" ht="12.75" customHeight="1" x14ac:dyDescent="0.2">
      <c r="A652" s="12"/>
      <c r="B652" s="12"/>
      <c r="F652" s="63"/>
      <c r="G652" s="64"/>
      <c r="H652" s="64"/>
      <c r="N652" s="13"/>
      <c r="O652" s="12"/>
      <c r="P652" s="9"/>
      <c r="Q652" s="66"/>
      <c r="R652" s="12"/>
      <c r="S652" s="66"/>
      <c r="T652" s="12"/>
      <c r="U652" s="12"/>
      <c r="V652" s="9"/>
      <c r="W652" s="9"/>
      <c r="X652" s="9"/>
      <c r="Y652" s="9"/>
      <c r="Z652" s="12"/>
      <c r="AA652" s="13"/>
      <c r="AB652" s="13"/>
    </row>
    <row r="653" spans="1:28" ht="12.75" customHeight="1" x14ac:dyDescent="0.2">
      <c r="A653" s="12"/>
      <c r="B653" s="12"/>
      <c r="F653" s="63"/>
      <c r="G653" s="64"/>
      <c r="H653" s="64"/>
      <c r="N653" s="13"/>
      <c r="O653" s="12"/>
      <c r="P653" s="9"/>
      <c r="Q653" s="66"/>
      <c r="R653" s="12"/>
      <c r="S653" s="66"/>
      <c r="T653" s="12"/>
      <c r="U653" s="12"/>
      <c r="V653" s="9"/>
      <c r="W653" s="9"/>
      <c r="X653" s="9"/>
      <c r="Y653" s="9"/>
      <c r="Z653" s="12"/>
      <c r="AA653" s="13"/>
      <c r="AB653" s="13"/>
    </row>
    <row r="654" spans="1:28" ht="12.75" customHeight="1" x14ac:dyDescent="0.2">
      <c r="A654" s="12"/>
      <c r="B654" s="12"/>
      <c r="F654" s="63"/>
      <c r="G654" s="64"/>
      <c r="H654" s="64"/>
      <c r="N654" s="13"/>
      <c r="O654" s="12"/>
      <c r="P654" s="9"/>
      <c r="Q654" s="66"/>
      <c r="R654" s="12"/>
      <c r="S654" s="66"/>
      <c r="T654" s="12"/>
      <c r="U654" s="12"/>
      <c r="V654" s="9"/>
      <c r="W654" s="9"/>
      <c r="X654" s="9"/>
      <c r="Y654" s="9"/>
      <c r="Z654" s="12"/>
      <c r="AA654" s="13"/>
      <c r="AB654" s="13"/>
    </row>
    <row r="655" spans="1:28" ht="12.75" customHeight="1" x14ac:dyDescent="0.2">
      <c r="A655" s="12"/>
      <c r="B655" s="12"/>
      <c r="F655" s="63"/>
      <c r="G655" s="64"/>
      <c r="H655" s="64"/>
      <c r="N655" s="13"/>
      <c r="O655" s="12"/>
      <c r="P655" s="9"/>
      <c r="Q655" s="66"/>
      <c r="R655" s="12"/>
      <c r="S655" s="66"/>
      <c r="T655" s="12"/>
      <c r="U655" s="12"/>
      <c r="V655" s="9"/>
      <c r="W655" s="9"/>
      <c r="X655" s="9"/>
      <c r="Y655" s="9"/>
      <c r="Z655" s="12"/>
      <c r="AA655" s="13"/>
      <c r="AB655" s="13"/>
    </row>
    <row r="656" spans="1:28" ht="12.75" customHeight="1" x14ac:dyDescent="0.2">
      <c r="A656" s="12"/>
      <c r="B656" s="12"/>
      <c r="F656" s="63"/>
      <c r="G656" s="64"/>
      <c r="H656" s="64"/>
      <c r="N656" s="13"/>
      <c r="O656" s="12"/>
      <c r="P656" s="9"/>
      <c r="Q656" s="66"/>
      <c r="R656" s="12"/>
      <c r="S656" s="66"/>
      <c r="T656" s="12"/>
      <c r="U656" s="12"/>
      <c r="V656" s="9"/>
      <c r="W656" s="9"/>
      <c r="X656" s="9"/>
      <c r="Y656" s="9"/>
      <c r="Z656" s="12"/>
      <c r="AA656" s="13"/>
      <c r="AB656" s="13"/>
    </row>
    <row r="657" spans="1:28" ht="12.75" customHeight="1" x14ac:dyDescent="0.2">
      <c r="A657" s="12"/>
      <c r="B657" s="12"/>
      <c r="F657" s="63"/>
      <c r="G657" s="64"/>
      <c r="H657" s="64"/>
      <c r="N657" s="13"/>
      <c r="O657" s="12"/>
      <c r="P657" s="9"/>
      <c r="Q657" s="66"/>
      <c r="R657" s="12"/>
      <c r="S657" s="66"/>
      <c r="T657" s="12"/>
      <c r="U657" s="12"/>
      <c r="V657" s="9"/>
      <c r="W657" s="9"/>
      <c r="X657" s="9"/>
      <c r="Y657" s="9"/>
      <c r="Z657" s="12"/>
      <c r="AA657" s="13"/>
      <c r="AB657" s="13"/>
    </row>
    <row r="658" spans="1:28" ht="12.75" customHeight="1" x14ac:dyDescent="0.2">
      <c r="A658" s="12"/>
      <c r="B658" s="12"/>
      <c r="F658" s="63"/>
      <c r="G658" s="64"/>
      <c r="H658" s="64"/>
      <c r="N658" s="13"/>
      <c r="O658" s="12"/>
      <c r="P658" s="9"/>
      <c r="Q658" s="66"/>
      <c r="R658" s="12"/>
      <c r="S658" s="66"/>
      <c r="T658" s="12"/>
      <c r="U658" s="12"/>
      <c r="V658" s="9"/>
      <c r="W658" s="9"/>
      <c r="X658" s="9"/>
      <c r="Y658" s="9"/>
      <c r="Z658" s="12"/>
      <c r="AA658" s="13"/>
      <c r="AB658" s="13"/>
    </row>
    <row r="659" spans="1:28" ht="12.75" customHeight="1" x14ac:dyDescent="0.2">
      <c r="A659" s="12"/>
      <c r="B659" s="12"/>
      <c r="F659" s="63"/>
      <c r="G659" s="64"/>
      <c r="H659" s="64"/>
      <c r="N659" s="13"/>
      <c r="O659" s="12"/>
      <c r="P659" s="9"/>
      <c r="Q659" s="66"/>
      <c r="R659" s="12"/>
      <c r="S659" s="66"/>
      <c r="T659" s="12"/>
      <c r="U659" s="12"/>
      <c r="V659" s="9"/>
      <c r="W659" s="9"/>
      <c r="X659" s="9"/>
      <c r="Y659" s="9"/>
      <c r="Z659" s="12"/>
      <c r="AA659" s="13"/>
      <c r="AB659" s="13"/>
    </row>
    <row r="660" spans="1:28" ht="12.75" customHeight="1" x14ac:dyDescent="0.2">
      <c r="A660" s="12"/>
      <c r="B660" s="12"/>
      <c r="F660" s="63"/>
      <c r="G660" s="64"/>
      <c r="H660" s="64"/>
      <c r="N660" s="13"/>
      <c r="O660" s="12"/>
      <c r="P660" s="9"/>
      <c r="Q660" s="66"/>
      <c r="R660" s="12"/>
      <c r="S660" s="66"/>
      <c r="T660" s="12"/>
      <c r="U660" s="12"/>
      <c r="V660" s="9"/>
      <c r="W660" s="9"/>
      <c r="X660" s="9"/>
      <c r="Y660" s="9"/>
      <c r="Z660" s="12"/>
      <c r="AA660" s="13"/>
      <c r="AB660" s="13"/>
    </row>
    <row r="661" spans="1:28" ht="12.75" customHeight="1" x14ac:dyDescent="0.2">
      <c r="A661" s="12"/>
      <c r="B661" s="12"/>
      <c r="F661" s="63"/>
      <c r="G661" s="64"/>
      <c r="H661" s="64"/>
      <c r="N661" s="13"/>
      <c r="O661" s="12"/>
      <c r="P661" s="9"/>
      <c r="Q661" s="66"/>
      <c r="R661" s="12"/>
      <c r="S661" s="66"/>
      <c r="T661" s="12"/>
      <c r="U661" s="12"/>
      <c r="V661" s="9"/>
      <c r="W661" s="9"/>
      <c r="X661" s="9"/>
      <c r="Y661" s="9"/>
      <c r="Z661" s="12"/>
      <c r="AA661" s="13"/>
      <c r="AB661" s="13"/>
    </row>
    <row r="662" spans="1:28" ht="12.75" customHeight="1" x14ac:dyDescent="0.2">
      <c r="A662" s="12"/>
      <c r="B662" s="12"/>
      <c r="F662" s="63"/>
      <c r="G662" s="64"/>
      <c r="H662" s="64"/>
      <c r="N662" s="13"/>
      <c r="O662" s="12"/>
      <c r="P662" s="9"/>
      <c r="Q662" s="66"/>
      <c r="R662" s="12"/>
      <c r="S662" s="66"/>
      <c r="T662" s="12"/>
      <c r="U662" s="12"/>
      <c r="V662" s="9"/>
      <c r="W662" s="9"/>
      <c r="X662" s="9"/>
      <c r="Y662" s="9"/>
      <c r="Z662" s="12"/>
      <c r="AA662" s="13"/>
      <c r="AB662" s="13"/>
    </row>
    <row r="663" spans="1:28" ht="12.75" customHeight="1" x14ac:dyDescent="0.2">
      <c r="A663" s="12"/>
      <c r="B663" s="12"/>
      <c r="F663" s="63"/>
      <c r="G663" s="64"/>
      <c r="H663" s="64"/>
      <c r="N663" s="13"/>
      <c r="O663" s="12"/>
      <c r="P663" s="9"/>
      <c r="Q663" s="66"/>
      <c r="R663" s="12"/>
      <c r="S663" s="66"/>
      <c r="T663" s="12"/>
      <c r="U663" s="12"/>
      <c r="V663" s="9"/>
      <c r="W663" s="9"/>
      <c r="X663" s="9"/>
      <c r="Y663" s="9"/>
      <c r="Z663" s="12"/>
      <c r="AA663" s="13"/>
      <c r="AB663" s="13"/>
    </row>
    <row r="664" spans="1:28" ht="12.75" customHeight="1" x14ac:dyDescent="0.2">
      <c r="A664" s="12"/>
      <c r="B664" s="12"/>
      <c r="F664" s="63"/>
      <c r="G664" s="64"/>
      <c r="H664" s="64"/>
      <c r="N664" s="13"/>
      <c r="O664" s="12"/>
      <c r="P664" s="9"/>
      <c r="Q664" s="66"/>
      <c r="R664" s="12"/>
      <c r="S664" s="66"/>
      <c r="T664" s="12"/>
      <c r="U664" s="12"/>
      <c r="V664" s="9"/>
      <c r="W664" s="9"/>
      <c r="X664" s="9"/>
      <c r="Y664" s="9"/>
      <c r="Z664" s="12"/>
      <c r="AA664" s="13"/>
      <c r="AB664" s="13"/>
    </row>
    <row r="665" spans="1:28" ht="12.75" customHeight="1" x14ac:dyDescent="0.2">
      <c r="A665" s="12"/>
      <c r="B665" s="12"/>
      <c r="F665" s="63"/>
      <c r="G665" s="64"/>
      <c r="H665" s="64"/>
      <c r="N665" s="13"/>
      <c r="O665" s="12"/>
      <c r="P665" s="9"/>
      <c r="Q665" s="66"/>
      <c r="R665" s="12"/>
      <c r="S665" s="66"/>
      <c r="T665" s="12"/>
      <c r="U665" s="12"/>
      <c r="V665" s="9"/>
      <c r="W665" s="9"/>
      <c r="X665" s="9"/>
      <c r="Y665" s="9"/>
      <c r="Z665" s="12"/>
      <c r="AA665" s="13"/>
      <c r="AB665" s="13"/>
    </row>
    <row r="666" spans="1:28" ht="12.75" customHeight="1" x14ac:dyDescent="0.2">
      <c r="A666" s="12"/>
      <c r="B666" s="12"/>
      <c r="F666" s="63"/>
      <c r="G666" s="64"/>
      <c r="H666" s="64"/>
      <c r="N666" s="13"/>
      <c r="O666" s="12"/>
      <c r="P666" s="9"/>
      <c r="Q666" s="66"/>
      <c r="R666" s="12"/>
      <c r="S666" s="66"/>
      <c r="T666" s="12"/>
      <c r="U666" s="12"/>
      <c r="V666" s="9"/>
      <c r="W666" s="9"/>
      <c r="X666" s="9"/>
      <c r="Y666" s="9"/>
      <c r="Z666" s="12"/>
      <c r="AA666" s="13"/>
      <c r="AB666" s="13"/>
    </row>
    <row r="667" spans="1:28" ht="12.75" customHeight="1" x14ac:dyDescent="0.2">
      <c r="A667" s="12"/>
      <c r="B667" s="12"/>
      <c r="F667" s="63"/>
      <c r="G667" s="64"/>
      <c r="H667" s="64"/>
      <c r="N667" s="13"/>
      <c r="O667" s="12"/>
      <c r="P667" s="9"/>
      <c r="Q667" s="66"/>
      <c r="R667" s="12"/>
      <c r="S667" s="66"/>
      <c r="T667" s="12"/>
      <c r="U667" s="12"/>
      <c r="V667" s="9"/>
      <c r="W667" s="9"/>
      <c r="X667" s="9"/>
      <c r="Y667" s="9"/>
      <c r="Z667" s="12"/>
      <c r="AA667" s="13"/>
      <c r="AB667" s="13"/>
    </row>
    <row r="668" spans="1:28" ht="12.75" customHeight="1" x14ac:dyDescent="0.2">
      <c r="A668" s="12"/>
      <c r="B668" s="12"/>
      <c r="F668" s="63"/>
      <c r="G668" s="64"/>
      <c r="H668" s="64"/>
      <c r="N668" s="13"/>
      <c r="O668" s="12"/>
      <c r="P668" s="9"/>
      <c r="Q668" s="66"/>
      <c r="R668" s="12"/>
      <c r="S668" s="66"/>
      <c r="T668" s="12"/>
      <c r="U668" s="12"/>
      <c r="V668" s="9"/>
      <c r="W668" s="9"/>
      <c r="X668" s="9"/>
      <c r="Y668" s="9"/>
      <c r="Z668" s="12"/>
      <c r="AA668" s="13"/>
      <c r="AB668" s="13"/>
    </row>
    <row r="669" spans="1:28" ht="12.75" customHeight="1" x14ac:dyDescent="0.2">
      <c r="A669" s="12"/>
      <c r="B669" s="12"/>
      <c r="F669" s="63"/>
      <c r="G669" s="64"/>
      <c r="H669" s="64"/>
      <c r="N669" s="13"/>
      <c r="O669" s="12"/>
      <c r="P669" s="9"/>
      <c r="Q669" s="66"/>
      <c r="R669" s="12"/>
      <c r="S669" s="66"/>
      <c r="T669" s="12"/>
      <c r="U669" s="12"/>
      <c r="V669" s="9"/>
      <c r="W669" s="9"/>
      <c r="X669" s="9"/>
      <c r="Y669" s="9"/>
      <c r="Z669" s="12"/>
      <c r="AA669" s="13"/>
      <c r="AB669" s="13"/>
    </row>
    <row r="670" spans="1:28" ht="12.75" customHeight="1" x14ac:dyDescent="0.2">
      <c r="A670" s="12"/>
      <c r="B670" s="12"/>
      <c r="F670" s="63"/>
      <c r="G670" s="64"/>
      <c r="H670" s="64"/>
      <c r="N670" s="13"/>
      <c r="O670" s="12"/>
      <c r="P670" s="9"/>
      <c r="Q670" s="66"/>
      <c r="R670" s="12"/>
      <c r="S670" s="66"/>
      <c r="T670" s="12"/>
      <c r="U670" s="12"/>
      <c r="V670" s="9"/>
      <c r="W670" s="9"/>
      <c r="X670" s="9"/>
      <c r="Y670" s="9"/>
      <c r="Z670" s="12"/>
      <c r="AA670" s="13"/>
      <c r="AB670" s="13"/>
    </row>
    <row r="671" spans="1:28" ht="12.75" customHeight="1" x14ac:dyDescent="0.2">
      <c r="A671" s="12"/>
      <c r="B671" s="12"/>
      <c r="F671" s="63"/>
      <c r="G671" s="64"/>
      <c r="H671" s="64"/>
      <c r="N671" s="13"/>
      <c r="O671" s="12"/>
      <c r="P671" s="9"/>
      <c r="Q671" s="66"/>
      <c r="R671" s="12"/>
      <c r="S671" s="66"/>
      <c r="T671" s="12"/>
      <c r="U671" s="12"/>
      <c r="V671" s="9"/>
      <c r="W671" s="9"/>
      <c r="X671" s="9"/>
      <c r="Y671" s="9"/>
      <c r="Z671" s="12"/>
      <c r="AA671" s="13"/>
      <c r="AB671" s="13"/>
    </row>
    <row r="672" spans="1:28" ht="12.75" customHeight="1" x14ac:dyDescent="0.2">
      <c r="A672" s="12"/>
      <c r="B672" s="12"/>
      <c r="F672" s="63"/>
      <c r="G672" s="64"/>
      <c r="H672" s="64"/>
      <c r="N672" s="13"/>
      <c r="O672" s="12"/>
      <c r="P672" s="9"/>
      <c r="Q672" s="66"/>
      <c r="R672" s="12"/>
      <c r="S672" s="66"/>
      <c r="T672" s="12"/>
      <c r="U672" s="12"/>
      <c r="V672" s="9"/>
      <c r="W672" s="9"/>
      <c r="X672" s="9"/>
      <c r="Y672" s="9"/>
      <c r="Z672" s="12"/>
      <c r="AA672" s="13"/>
      <c r="AB672" s="13"/>
    </row>
    <row r="673" spans="1:28" ht="12.75" customHeight="1" x14ac:dyDescent="0.2">
      <c r="A673" s="12"/>
      <c r="B673" s="12"/>
      <c r="F673" s="63"/>
      <c r="G673" s="64"/>
      <c r="H673" s="64"/>
      <c r="N673" s="13"/>
      <c r="O673" s="12"/>
      <c r="P673" s="9"/>
      <c r="Q673" s="66"/>
      <c r="R673" s="12"/>
      <c r="S673" s="66"/>
      <c r="T673" s="12"/>
      <c r="U673" s="12"/>
      <c r="V673" s="9"/>
      <c r="W673" s="9"/>
      <c r="X673" s="9"/>
      <c r="Y673" s="9"/>
      <c r="Z673" s="12"/>
      <c r="AA673" s="13"/>
      <c r="AB673" s="13"/>
    </row>
    <row r="674" spans="1:28" ht="12.75" customHeight="1" x14ac:dyDescent="0.2">
      <c r="A674" s="12"/>
      <c r="B674" s="12"/>
      <c r="F674" s="63"/>
      <c r="G674" s="64"/>
      <c r="H674" s="64"/>
      <c r="N674" s="13"/>
      <c r="O674" s="12"/>
      <c r="P674" s="9"/>
      <c r="Q674" s="66"/>
      <c r="R674" s="12"/>
      <c r="S674" s="66"/>
      <c r="T674" s="12"/>
      <c r="U674" s="12"/>
      <c r="V674" s="9"/>
      <c r="W674" s="9"/>
      <c r="X674" s="9"/>
      <c r="Y674" s="9"/>
      <c r="Z674" s="12"/>
      <c r="AA674" s="13"/>
      <c r="AB674" s="13"/>
    </row>
    <row r="675" spans="1:28" ht="12.75" customHeight="1" x14ac:dyDescent="0.2">
      <c r="A675" s="12"/>
      <c r="B675" s="12"/>
      <c r="F675" s="63"/>
      <c r="G675" s="64"/>
      <c r="H675" s="64"/>
      <c r="N675" s="13"/>
      <c r="O675" s="12"/>
      <c r="P675" s="9"/>
      <c r="Q675" s="66"/>
      <c r="R675" s="12"/>
      <c r="S675" s="66"/>
      <c r="T675" s="12"/>
      <c r="U675" s="12"/>
      <c r="V675" s="9"/>
      <c r="W675" s="9"/>
      <c r="X675" s="9"/>
      <c r="Y675" s="9"/>
      <c r="Z675" s="12"/>
      <c r="AA675" s="13"/>
      <c r="AB675" s="13"/>
    </row>
    <row r="676" spans="1:28" ht="12.75" customHeight="1" x14ac:dyDescent="0.2">
      <c r="A676" s="12"/>
      <c r="B676" s="12"/>
      <c r="F676" s="63"/>
      <c r="G676" s="64"/>
      <c r="H676" s="64"/>
      <c r="N676" s="13"/>
      <c r="O676" s="12"/>
      <c r="P676" s="9"/>
      <c r="Q676" s="66"/>
      <c r="R676" s="12"/>
      <c r="S676" s="66"/>
      <c r="T676" s="12"/>
      <c r="U676" s="12"/>
      <c r="V676" s="9"/>
      <c r="W676" s="9"/>
      <c r="X676" s="9"/>
      <c r="Y676" s="9"/>
      <c r="Z676" s="12"/>
      <c r="AA676" s="13"/>
      <c r="AB676" s="13"/>
    </row>
    <row r="677" spans="1:28" ht="12.75" customHeight="1" x14ac:dyDescent="0.2">
      <c r="A677" s="12"/>
      <c r="B677" s="12"/>
      <c r="F677" s="63"/>
      <c r="G677" s="64"/>
      <c r="H677" s="64"/>
      <c r="N677" s="13"/>
      <c r="O677" s="12"/>
      <c r="P677" s="9"/>
      <c r="Q677" s="66"/>
      <c r="R677" s="12"/>
      <c r="S677" s="66"/>
      <c r="T677" s="12"/>
      <c r="U677" s="12"/>
      <c r="V677" s="9"/>
      <c r="W677" s="9"/>
      <c r="X677" s="9"/>
      <c r="Y677" s="9"/>
      <c r="Z677" s="12"/>
      <c r="AA677" s="13"/>
      <c r="AB677" s="13"/>
    </row>
    <row r="678" spans="1:28" ht="12.75" customHeight="1" x14ac:dyDescent="0.2">
      <c r="A678" s="12"/>
      <c r="B678" s="12"/>
      <c r="F678" s="63"/>
      <c r="G678" s="64"/>
      <c r="H678" s="64"/>
      <c r="N678" s="13"/>
      <c r="O678" s="12"/>
      <c r="P678" s="9"/>
      <c r="Q678" s="66"/>
      <c r="R678" s="12"/>
      <c r="S678" s="66"/>
      <c r="T678" s="12"/>
      <c r="U678" s="12"/>
      <c r="V678" s="9"/>
      <c r="W678" s="9"/>
      <c r="X678" s="9"/>
      <c r="Y678" s="9"/>
      <c r="Z678" s="12"/>
      <c r="AA678" s="13"/>
      <c r="AB678" s="13"/>
    </row>
    <row r="679" spans="1:28" ht="12.75" customHeight="1" x14ac:dyDescent="0.2">
      <c r="A679" s="12"/>
      <c r="B679" s="12"/>
      <c r="F679" s="63"/>
      <c r="G679" s="64"/>
      <c r="H679" s="64"/>
      <c r="N679" s="13"/>
      <c r="O679" s="12"/>
      <c r="P679" s="9"/>
      <c r="Q679" s="66"/>
      <c r="R679" s="12"/>
      <c r="S679" s="66"/>
      <c r="T679" s="12"/>
      <c r="U679" s="12"/>
      <c r="V679" s="9"/>
      <c r="W679" s="9"/>
      <c r="X679" s="9"/>
      <c r="Y679" s="9"/>
      <c r="Z679" s="12"/>
      <c r="AA679" s="13"/>
      <c r="AB679" s="13"/>
    </row>
    <row r="680" spans="1:28" ht="12.75" customHeight="1" x14ac:dyDescent="0.2">
      <c r="A680" s="12"/>
      <c r="B680" s="12"/>
      <c r="F680" s="63"/>
      <c r="G680" s="64"/>
      <c r="H680" s="64"/>
      <c r="N680" s="13"/>
      <c r="O680" s="12"/>
      <c r="P680" s="9"/>
      <c r="Q680" s="66"/>
      <c r="R680" s="12"/>
      <c r="S680" s="66"/>
      <c r="T680" s="12"/>
      <c r="U680" s="12"/>
      <c r="V680" s="9"/>
      <c r="W680" s="9"/>
      <c r="X680" s="9"/>
      <c r="Y680" s="9"/>
      <c r="Z680" s="12"/>
      <c r="AA680" s="13"/>
      <c r="AB680" s="13"/>
    </row>
    <row r="681" spans="1:28" ht="12.75" customHeight="1" x14ac:dyDescent="0.2">
      <c r="A681" s="12"/>
      <c r="B681" s="12"/>
      <c r="F681" s="63"/>
      <c r="G681" s="64"/>
      <c r="H681" s="64"/>
      <c r="N681" s="13"/>
      <c r="O681" s="12"/>
      <c r="P681" s="9"/>
      <c r="Q681" s="66"/>
      <c r="R681" s="12"/>
      <c r="S681" s="66"/>
      <c r="T681" s="12"/>
      <c r="U681" s="12"/>
      <c r="V681" s="9"/>
      <c r="W681" s="9"/>
      <c r="X681" s="9"/>
      <c r="Y681" s="9"/>
      <c r="Z681" s="12"/>
      <c r="AA681" s="13"/>
      <c r="AB681" s="13"/>
    </row>
    <row r="682" spans="1:28" ht="12.75" customHeight="1" x14ac:dyDescent="0.2">
      <c r="A682" s="12"/>
      <c r="B682" s="12"/>
      <c r="F682" s="63"/>
      <c r="G682" s="64"/>
      <c r="H682" s="64"/>
      <c r="N682" s="13"/>
      <c r="O682" s="12"/>
      <c r="P682" s="9"/>
      <c r="Q682" s="66"/>
      <c r="R682" s="12"/>
      <c r="S682" s="66"/>
      <c r="T682" s="12"/>
      <c r="U682" s="12"/>
      <c r="V682" s="9"/>
      <c r="W682" s="9"/>
      <c r="X682" s="9"/>
      <c r="Y682" s="9"/>
      <c r="Z682" s="12"/>
      <c r="AA682" s="13"/>
      <c r="AB682" s="13"/>
    </row>
    <row r="683" spans="1:28" ht="12.75" customHeight="1" x14ac:dyDescent="0.2">
      <c r="A683" s="12"/>
      <c r="B683" s="12"/>
      <c r="F683" s="63"/>
      <c r="G683" s="64"/>
      <c r="H683" s="64"/>
      <c r="N683" s="13"/>
      <c r="O683" s="12"/>
      <c r="P683" s="9"/>
      <c r="Q683" s="66"/>
      <c r="R683" s="12"/>
      <c r="S683" s="66"/>
      <c r="T683" s="12"/>
      <c r="U683" s="12"/>
      <c r="V683" s="9"/>
      <c r="W683" s="9"/>
      <c r="X683" s="9"/>
      <c r="Y683" s="9"/>
      <c r="Z683" s="12"/>
      <c r="AA683" s="13"/>
      <c r="AB683" s="13"/>
    </row>
    <row r="684" spans="1:28" ht="12.75" customHeight="1" x14ac:dyDescent="0.2">
      <c r="A684" s="12"/>
      <c r="B684" s="12"/>
      <c r="F684" s="63"/>
      <c r="G684" s="64"/>
      <c r="H684" s="64"/>
      <c r="N684" s="13"/>
      <c r="O684" s="12"/>
      <c r="P684" s="9"/>
      <c r="Q684" s="66"/>
      <c r="R684" s="12"/>
      <c r="S684" s="66"/>
      <c r="T684" s="12"/>
      <c r="U684" s="12"/>
      <c r="V684" s="9"/>
      <c r="W684" s="9"/>
      <c r="X684" s="9"/>
      <c r="Y684" s="9"/>
      <c r="Z684" s="12"/>
      <c r="AA684" s="13"/>
      <c r="AB684" s="13"/>
    </row>
    <row r="685" spans="1:28" ht="12.75" customHeight="1" x14ac:dyDescent="0.2">
      <c r="A685" s="12"/>
      <c r="B685" s="12"/>
      <c r="F685" s="63"/>
      <c r="G685" s="64"/>
      <c r="H685" s="64"/>
      <c r="N685" s="13"/>
      <c r="O685" s="12"/>
      <c r="P685" s="9"/>
      <c r="Q685" s="66"/>
      <c r="R685" s="12"/>
      <c r="S685" s="66"/>
      <c r="T685" s="12"/>
      <c r="U685" s="12"/>
      <c r="V685" s="9"/>
      <c r="W685" s="9"/>
      <c r="X685" s="9"/>
      <c r="Y685" s="9"/>
      <c r="Z685" s="12"/>
      <c r="AA685" s="13"/>
      <c r="AB685" s="13"/>
    </row>
    <row r="686" spans="1:28" ht="12.75" customHeight="1" x14ac:dyDescent="0.2">
      <c r="A686" s="12"/>
      <c r="B686" s="12"/>
      <c r="F686" s="63"/>
      <c r="G686" s="64"/>
      <c r="H686" s="64"/>
      <c r="N686" s="13"/>
      <c r="O686" s="12"/>
      <c r="P686" s="9"/>
      <c r="Q686" s="66"/>
      <c r="R686" s="12"/>
      <c r="S686" s="66"/>
      <c r="T686" s="12"/>
      <c r="U686" s="12"/>
      <c r="V686" s="9"/>
      <c r="W686" s="9"/>
      <c r="X686" s="9"/>
      <c r="Y686" s="9"/>
      <c r="Z686" s="12"/>
      <c r="AA686" s="13"/>
      <c r="AB686" s="13"/>
    </row>
    <row r="687" spans="1:28" ht="12.75" customHeight="1" x14ac:dyDescent="0.2">
      <c r="A687" s="12"/>
      <c r="B687" s="12"/>
      <c r="F687" s="63"/>
      <c r="G687" s="64"/>
      <c r="H687" s="64"/>
      <c r="N687" s="13"/>
      <c r="O687" s="12"/>
      <c r="P687" s="9"/>
      <c r="Q687" s="66"/>
      <c r="R687" s="12"/>
      <c r="S687" s="66"/>
      <c r="T687" s="12"/>
      <c r="U687" s="12"/>
      <c r="V687" s="9"/>
      <c r="W687" s="9"/>
      <c r="X687" s="9"/>
      <c r="Y687" s="9"/>
      <c r="Z687" s="12"/>
      <c r="AA687" s="13"/>
      <c r="AB687" s="13"/>
    </row>
    <row r="688" spans="1:28" ht="12.75" customHeight="1" x14ac:dyDescent="0.2">
      <c r="A688" s="12"/>
      <c r="B688" s="12"/>
      <c r="F688" s="63"/>
      <c r="G688" s="64"/>
      <c r="H688" s="64"/>
      <c r="N688" s="13"/>
      <c r="O688" s="12"/>
      <c r="P688" s="9"/>
      <c r="Q688" s="66"/>
      <c r="R688" s="12"/>
      <c r="S688" s="66"/>
      <c r="T688" s="12"/>
      <c r="U688" s="12"/>
      <c r="V688" s="9"/>
      <c r="W688" s="9"/>
      <c r="X688" s="9"/>
      <c r="Y688" s="9"/>
      <c r="Z688" s="12"/>
      <c r="AA688" s="13"/>
      <c r="AB688" s="13"/>
    </row>
    <row r="689" spans="1:28" ht="12.75" customHeight="1" x14ac:dyDescent="0.2">
      <c r="A689" s="12"/>
      <c r="B689" s="12"/>
      <c r="F689" s="63"/>
      <c r="G689" s="64"/>
      <c r="H689" s="64"/>
      <c r="N689" s="13"/>
      <c r="O689" s="12"/>
      <c r="P689" s="9"/>
      <c r="Q689" s="66"/>
      <c r="R689" s="12"/>
      <c r="S689" s="66"/>
      <c r="T689" s="12"/>
      <c r="U689" s="12"/>
      <c r="V689" s="9"/>
      <c r="W689" s="9"/>
      <c r="X689" s="9"/>
      <c r="Y689" s="9"/>
      <c r="Z689" s="12"/>
      <c r="AA689" s="13"/>
      <c r="AB689" s="13"/>
    </row>
    <row r="690" spans="1:28" ht="12.75" customHeight="1" x14ac:dyDescent="0.2">
      <c r="A690" s="12"/>
      <c r="B690" s="12"/>
      <c r="F690" s="63"/>
      <c r="G690" s="64"/>
      <c r="H690" s="64"/>
      <c r="N690" s="13"/>
      <c r="O690" s="12"/>
      <c r="P690" s="9"/>
      <c r="Q690" s="66"/>
      <c r="R690" s="12"/>
      <c r="S690" s="66"/>
      <c r="T690" s="12"/>
      <c r="U690" s="12"/>
      <c r="V690" s="9"/>
      <c r="W690" s="9"/>
      <c r="X690" s="9"/>
      <c r="Y690" s="9"/>
      <c r="Z690" s="12"/>
      <c r="AA690" s="13"/>
      <c r="AB690" s="13"/>
    </row>
    <row r="691" spans="1:28" ht="12.75" customHeight="1" x14ac:dyDescent="0.2">
      <c r="A691" s="12"/>
      <c r="B691" s="12"/>
      <c r="F691" s="63"/>
      <c r="G691" s="64"/>
      <c r="H691" s="64"/>
      <c r="N691" s="13"/>
      <c r="O691" s="12"/>
      <c r="P691" s="9"/>
      <c r="Q691" s="66"/>
      <c r="R691" s="12"/>
      <c r="S691" s="66"/>
      <c r="T691" s="12"/>
      <c r="U691" s="12"/>
      <c r="V691" s="9"/>
      <c r="W691" s="9"/>
      <c r="X691" s="9"/>
      <c r="Y691" s="9"/>
      <c r="Z691" s="12"/>
      <c r="AA691" s="13"/>
      <c r="AB691" s="13"/>
    </row>
    <row r="692" spans="1:28" ht="12.75" customHeight="1" x14ac:dyDescent="0.2">
      <c r="A692" s="12"/>
      <c r="B692" s="12"/>
      <c r="F692" s="63"/>
      <c r="G692" s="64"/>
      <c r="H692" s="64"/>
      <c r="N692" s="13"/>
      <c r="O692" s="12"/>
      <c r="P692" s="9"/>
      <c r="Q692" s="66"/>
      <c r="R692" s="12"/>
      <c r="S692" s="66"/>
      <c r="T692" s="12"/>
      <c r="U692" s="12"/>
      <c r="V692" s="9"/>
      <c r="W692" s="9"/>
      <c r="X692" s="9"/>
      <c r="Y692" s="9"/>
      <c r="Z692" s="12"/>
      <c r="AA692" s="13"/>
      <c r="AB692" s="13"/>
    </row>
    <row r="693" spans="1:28" ht="12.75" customHeight="1" x14ac:dyDescent="0.2">
      <c r="A693" s="12"/>
      <c r="B693" s="12"/>
      <c r="F693" s="63"/>
      <c r="G693" s="64"/>
      <c r="H693" s="64"/>
      <c r="N693" s="13"/>
      <c r="O693" s="12"/>
      <c r="P693" s="9"/>
      <c r="Q693" s="66"/>
      <c r="R693" s="12"/>
      <c r="S693" s="66"/>
      <c r="T693" s="12"/>
      <c r="U693" s="12"/>
      <c r="V693" s="9"/>
      <c r="W693" s="9"/>
      <c r="X693" s="9"/>
      <c r="Y693" s="9"/>
      <c r="Z693" s="12"/>
      <c r="AA693" s="13"/>
      <c r="AB693" s="13"/>
    </row>
    <row r="694" spans="1:28" ht="12.75" customHeight="1" x14ac:dyDescent="0.2">
      <c r="A694" s="12"/>
      <c r="B694" s="12"/>
      <c r="F694" s="63"/>
      <c r="G694" s="64"/>
      <c r="H694" s="64"/>
      <c r="N694" s="13"/>
      <c r="O694" s="12"/>
      <c r="P694" s="9"/>
      <c r="Q694" s="66"/>
      <c r="R694" s="12"/>
      <c r="S694" s="66"/>
      <c r="T694" s="12"/>
      <c r="U694" s="12"/>
      <c r="V694" s="9"/>
      <c r="W694" s="9"/>
      <c r="X694" s="9"/>
      <c r="Y694" s="9"/>
      <c r="Z694" s="12"/>
      <c r="AA694" s="13"/>
      <c r="AB694" s="13"/>
    </row>
    <row r="695" spans="1:28" ht="12.75" customHeight="1" x14ac:dyDescent="0.2">
      <c r="A695" s="12"/>
      <c r="B695" s="12"/>
      <c r="F695" s="63"/>
      <c r="G695" s="64"/>
      <c r="H695" s="64"/>
      <c r="N695" s="13"/>
      <c r="O695" s="12"/>
      <c r="P695" s="9"/>
      <c r="Q695" s="66"/>
      <c r="R695" s="12"/>
      <c r="S695" s="66"/>
      <c r="T695" s="12"/>
      <c r="U695" s="12"/>
      <c r="V695" s="9"/>
      <c r="W695" s="9"/>
      <c r="X695" s="9"/>
      <c r="Y695" s="9"/>
      <c r="Z695" s="12"/>
      <c r="AA695" s="13"/>
      <c r="AB695" s="13"/>
    </row>
    <row r="696" spans="1:28" ht="12.75" customHeight="1" x14ac:dyDescent="0.2">
      <c r="A696" s="12"/>
      <c r="B696" s="12"/>
      <c r="F696" s="63"/>
      <c r="G696" s="64"/>
      <c r="H696" s="64"/>
      <c r="N696" s="13"/>
      <c r="O696" s="12"/>
      <c r="P696" s="9"/>
      <c r="Q696" s="66"/>
      <c r="R696" s="12"/>
      <c r="S696" s="66"/>
      <c r="T696" s="12"/>
      <c r="U696" s="12"/>
      <c r="V696" s="9"/>
      <c r="W696" s="9"/>
      <c r="X696" s="9"/>
      <c r="Y696" s="9"/>
      <c r="Z696" s="12"/>
      <c r="AA696" s="13"/>
      <c r="AB696" s="13"/>
    </row>
    <row r="697" spans="1:28" ht="12.75" customHeight="1" x14ac:dyDescent="0.2">
      <c r="A697" s="12"/>
      <c r="B697" s="12"/>
      <c r="F697" s="63"/>
      <c r="G697" s="64"/>
      <c r="H697" s="64"/>
      <c r="N697" s="13"/>
      <c r="O697" s="12"/>
      <c r="P697" s="9"/>
      <c r="Q697" s="66"/>
      <c r="R697" s="12"/>
      <c r="S697" s="66"/>
      <c r="T697" s="12"/>
      <c r="U697" s="12"/>
      <c r="V697" s="9"/>
      <c r="W697" s="9"/>
      <c r="X697" s="9"/>
      <c r="Y697" s="9"/>
      <c r="Z697" s="12"/>
      <c r="AA697" s="13"/>
      <c r="AB697" s="13"/>
    </row>
    <row r="698" spans="1:28" ht="12.75" customHeight="1" x14ac:dyDescent="0.2">
      <c r="A698" s="12"/>
      <c r="B698" s="12"/>
      <c r="F698" s="63"/>
      <c r="G698" s="64"/>
      <c r="H698" s="64"/>
      <c r="N698" s="13"/>
      <c r="O698" s="12"/>
      <c r="P698" s="9"/>
      <c r="Q698" s="66"/>
      <c r="R698" s="12"/>
      <c r="S698" s="66"/>
      <c r="T698" s="12"/>
      <c r="U698" s="12"/>
      <c r="V698" s="9"/>
      <c r="W698" s="9"/>
      <c r="X698" s="9"/>
      <c r="Y698" s="9"/>
      <c r="Z698" s="12"/>
      <c r="AA698" s="13"/>
      <c r="AB698" s="13"/>
    </row>
    <row r="699" spans="1:28" ht="12.75" customHeight="1" x14ac:dyDescent="0.2">
      <c r="A699" s="12"/>
      <c r="B699" s="12"/>
      <c r="F699" s="63"/>
      <c r="G699" s="64"/>
      <c r="H699" s="64"/>
      <c r="N699" s="13"/>
      <c r="O699" s="12"/>
      <c r="P699" s="9"/>
      <c r="Q699" s="66"/>
      <c r="R699" s="12"/>
      <c r="S699" s="66"/>
      <c r="T699" s="12"/>
      <c r="U699" s="12"/>
      <c r="V699" s="9"/>
      <c r="W699" s="9"/>
      <c r="X699" s="9"/>
      <c r="Y699" s="9"/>
      <c r="Z699" s="12"/>
      <c r="AA699" s="13"/>
      <c r="AB699" s="13"/>
    </row>
    <row r="700" spans="1:28" ht="12.75" customHeight="1" x14ac:dyDescent="0.2">
      <c r="A700" s="12"/>
      <c r="B700" s="12"/>
      <c r="F700" s="63"/>
      <c r="G700" s="64"/>
      <c r="H700" s="64"/>
      <c r="N700" s="13"/>
      <c r="O700" s="12"/>
      <c r="P700" s="9"/>
      <c r="Q700" s="66"/>
      <c r="R700" s="12"/>
      <c r="S700" s="66"/>
      <c r="T700" s="12"/>
      <c r="U700" s="12"/>
      <c r="V700" s="9"/>
      <c r="W700" s="9"/>
      <c r="X700" s="9"/>
      <c r="Y700" s="9"/>
      <c r="Z700" s="12"/>
      <c r="AA700" s="13"/>
      <c r="AB700" s="13"/>
    </row>
    <row r="701" spans="1:28" ht="12.75" customHeight="1" x14ac:dyDescent="0.2">
      <c r="A701" s="12"/>
      <c r="B701" s="12"/>
      <c r="F701" s="63"/>
      <c r="G701" s="64"/>
      <c r="H701" s="64"/>
      <c r="N701" s="13"/>
      <c r="O701" s="12"/>
      <c r="P701" s="9"/>
      <c r="Q701" s="66"/>
      <c r="R701" s="12"/>
      <c r="S701" s="66"/>
      <c r="T701" s="12"/>
      <c r="U701" s="12"/>
      <c r="V701" s="9"/>
      <c r="W701" s="9"/>
      <c r="X701" s="9"/>
      <c r="Y701" s="9"/>
      <c r="Z701" s="12"/>
      <c r="AA701" s="13"/>
      <c r="AB701" s="13"/>
    </row>
    <row r="702" spans="1:28" ht="12.75" customHeight="1" x14ac:dyDescent="0.2">
      <c r="A702" s="12"/>
      <c r="B702" s="12"/>
      <c r="F702" s="63"/>
      <c r="G702" s="64"/>
      <c r="H702" s="64"/>
      <c r="N702" s="13"/>
      <c r="O702" s="12"/>
      <c r="P702" s="9"/>
      <c r="Q702" s="66"/>
      <c r="R702" s="12"/>
      <c r="S702" s="66"/>
      <c r="T702" s="12"/>
      <c r="U702" s="12"/>
      <c r="V702" s="9"/>
      <c r="W702" s="9"/>
      <c r="X702" s="9"/>
      <c r="Y702" s="9"/>
      <c r="Z702" s="12"/>
      <c r="AA702" s="13"/>
      <c r="AB702" s="13"/>
    </row>
    <row r="703" spans="1:28" ht="12.75" customHeight="1" x14ac:dyDescent="0.2">
      <c r="A703" s="12"/>
      <c r="B703" s="12"/>
      <c r="F703" s="63"/>
      <c r="G703" s="64"/>
      <c r="H703" s="64"/>
      <c r="N703" s="13"/>
      <c r="O703" s="12"/>
      <c r="P703" s="9"/>
      <c r="Q703" s="66"/>
      <c r="R703" s="12"/>
      <c r="S703" s="66"/>
      <c r="T703" s="12"/>
      <c r="U703" s="12"/>
      <c r="V703" s="9"/>
      <c r="W703" s="9"/>
      <c r="X703" s="9"/>
      <c r="Y703" s="9"/>
      <c r="Z703" s="12"/>
      <c r="AA703" s="13"/>
      <c r="AB703" s="13"/>
    </row>
    <row r="704" spans="1:28" ht="12.75" customHeight="1" x14ac:dyDescent="0.2">
      <c r="A704" s="12"/>
      <c r="B704" s="12"/>
      <c r="F704" s="63"/>
      <c r="G704" s="64"/>
      <c r="H704" s="64"/>
      <c r="N704" s="13"/>
      <c r="O704" s="12"/>
      <c r="P704" s="9"/>
      <c r="Q704" s="66"/>
      <c r="R704" s="12"/>
      <c r="S704" s="66"/>
      <c r="T704" s="12"/>
      <c r="U704" s="12"/>
      <c r="V704" s="9"/>
      <c r="W704" s="9"/>
      <c r="X704" s="9"/>
      <c r="Y704" s="9"/>
      <c r="Z704" s="12"/>
      <c r="AA704" s="13"/>
      <c r="AB704" s="13"/>
    </row>
    <row r="705" spans="1:28" ht="12.75" customHeight="1" x14ac:dyDescent="0.2">
      <c r="A705" s="12"/>
      <c r="B705" s="12"/>
      <c r="F705" s="63"/>
      <c r="G705" s="64"/>
      <c r="H705" s="64"/>
      <c r="N705" s="13"/>
      <c r="O705" s="12"/>
      <c r="P705" s="9"/>
      <c r="Q705" s="66"/>
      <c r="R705" s="12"/>
      <c r="S705" s="66"/>
      <c r="T705" s="12"/>
      <c r="U705" s="12"/>
      <c r="V705" s="9"/>
      <c r="W705" s="9"/>
      <c r="X705" s="9"/>
      <c r="Y705" s="9"/>
      <c r="Z705" s="12"/>
      <c r="AA705" s="13"/>
      <c r="AB705" s="13"/>
    </row>
    <row r="706" spans="1:28" ht="12.75" customHeight="1" x14ac:dyDescent="0.2">
      <c r="A706" s="12"/>
      <c r="B706" s="12"/>
      <c r="F706" s="63"/>
      <c r="G706" s="64"/>
      <c r="H706" s="64"/>
      <c r="N706" s="13"/>
      <c r="O706" s="12"/>
      <c r="P706" s="9"/>
      <c r="Q706" s="66"/>
      <c r="R706" s="12"/>
      <c r="S706" s="66"/>
      <c r="T706" s="12"/>
      <c r="U706" s="12"/>
      <c r="V706" s="9"/>
      <c r="W706" s="9"/>
      <c r="X706" s="9"/>
      <c r="Y706" s="9"/>
      <c r="Z706" s="12"/>
      <c r="AA706" s="13"/>
      <c r="AB706" s="13"/>
    </row>
    <row r="707" spans="1:28" ht="12.75" customHeight="1" x14ac:dyDescent="0.2">
      <c r="A707" s="12"/>
      <c r="B707" s="12"/>
      <c r="F707" s="63"/>
      <c r="G707" s="64"/>
      <c r="H707" s="64"/>
      <c r="N707" s="13"/>
      <c r="O707" s="12"/>
      <c r="P707" s="9"/>
      <c r="Q707" s="66"/>
      <c r="R707" s="12"/>
      <c r="S707" s="66"/>
      <c r="T707" s="12"/>
      <c r="U707" s="12"/>
      <c r="V707" s="9"/>
      <c r="W707" s="9"/>
      <c r="X707" s="9"/>
      <c r="Y707" s="9"/>
      <c r="Z707" s="12"/>
      <c r="AA707" s="13"/>
      <c r="AB707" s="13"/>
    </row>
    <row r="708" spans="1:28" ht="12.75" customHeight="1" x14ac:dyDescent="0.2">
      <c r="A708" s="12"/>
      <c r="B708" s="12"/>
      <c r="F708" s="63"/>
      <c r="G708" s="64"/>
      <c r="H708" s="64"/>
      <c r="N708" s="13"/>
      <c r="O708" s="12"/>
      <c r="P708" s="9"/>
      <c r="Q708" s="66"/>
      <c r="R708" s="12"/>
      <c r="S708" s="66"/>
      <c r="T708" s="12"/>
      <c r="U708" s="12"/>
      <c r="V708" s="9"/>
      <c r="W708" s="9"/>
      <c r="X708" s="9"/>
      <c r="Y708" s="9"/>
      <c r="Z708" s="12"/>
      <c r="AA708" s="13"/>
      <c r="AB708" s="13"/>
    </row>
    <row r="709" spans="1:28" ht="12.75" customHeight="1" x14ac:dyDescent="0.2">
      <c r="A709" s="12"/>
      <c r="B709" s="12"/>
      <c r="F709" s="63"/>
      <c r="G709" s="64"/>
      <c r="H709" s="64"/>
      <c r="N709" s="13"/>
      <c r="O709" s="12"/>
      <c r="P709" s="9"/>
      <c r="Q709" s="66"/>
      <c r="R709" s="12"/>
      <c r="S709" s="66"/>
      <c r="T709" s="12"/>
      <c r="U709" s="12"/>
      <c r="V709" s="9"/>
      <c r="W709" s="9"/>
      <c r="X709" s="9"/>
      <c r="Y709" s="9"/>
      <c r="Z709" s="12"/>
      <c r="AA709" s="13"/>
      <c r="AB709" s="13"/>
    </row>
    <row r="710" spans="1:28" ht="12.75" customHeight="1" x14ac:dyDescent="0.2">
      <c r="A710" s="12"/>
      <c r="B710" s="12"/>
      <c r="F710" s="63"/>
      <c r="G710" s="64"/>
      <c r="H710" s="64"/>
      <c r="N710" s="13"/>
      <c r="O710" s="12"/>
      <c r="P710" s="9"/>
      <c r="Q710" s="66"/>
      <c r="R710" s="12"/>
      <c r="S710" s="66"/>
      <c r="T710" s="12"/>
      <c r="U710" s="12"/>
      <c r="V710" s="9"/>
      <c r="W710" s="9"/>
      <c r="X710" s="9"/>
      <c r="Y710" s="9"/>
      <c r="Z710" s="12"/>
      <c r="AA710" s="13"/>
      <c r="AB710" s="13"/>
    </row>
    <row r="711" spans="1:28" ht="12.75" customHeight="1" x14ac:dyDescent="0.2">
      <c r="A711" s="12"/>
      <c r="B711" s="12"/>
      <c r="F711" s="63"/>
      <c r="G711" s="64"/>
      <c r="H711" s="64"/>
      <c r="N711" s="13"/>
      <c r="O711" s="12"/>
      <c r="P711" s="9"/>
      <c r="Q711" s="66"/>
      <c r="R711" s="12"/>
      <c r="S711" s="66"/>
      <c r="T711" s="12"/>
      <c r="U711" s="12"/>
      <c r="V711" s="9"/>
      <c r="W711" s="9"/>
      <c r="X711" s="9"/>
      <c r="Y711" s="9"/>
      <c r="Z711" s="12"/>
      <c r="AA711" s="13"/>
      <c r="AB711" s="13"/>
    </row>
    <row r="712" spans="1:28" ht="12.75" customHeight="1" x14ac:dyDescent="0.2">
      <c r="A712" s="12"/>
      <c r="B712" s="12"/>
      <c r="F712" s="63"/>
      <c r="G712" s="64"/>
      <c r="H712" s="64"/>
      <c r="N712" s="13"/>
      <c r="O712" s="12"/>
      <c r="P712" s="9"/>
      <c r="Q712" s="66"/>
      <c r="R712" s="12"/>
      <c r="S712" s="66"/>
      <c r="T712" s="12"/>
      <c r="U712" s="12"/>
      <c r="V712" s="9"/>
      <c r="W712" s="9"/>
      <c r="X712" s="9"/>
      <c r="Y712" s="9"/>
      <c r="Z712" s="12"/>
      <c r="AA712" s="13"/>
      <c r="AB712" s="13"/>
    </row>
    <row r="713" spans="1:28" ht="12.75" customHeight="1" x14ac:dyDescent="0.2">
      <c r="A713" s="12"/>
      <c r="B713" s="12"/>
      <c r="F713" s="63"/>
      <c r="G713" s="64"/>
      <c r="H713" s="64"/>
      <c r="N713" s="13"/>
      <c r="O713" s="12"/>
      <c r="P713" s="9"/>
      <c r="Q713" s="66"/>
      <c r="R713" s="12"/>
      <c r="S713" s="66"/>
      <c r="T713" s="12"/>
      <c r="U713" s="12"/>
      <c r="V713" s="9"/>
      <c r="W713" s="9"/>
      <c r="X713" s="9"/>
      <c r="Y713" s="9"/>
      <c r="Z713" s="12"/>
      <c r="AA713" s="13"/>
      <c r="AB713" s="13"/>
    </row>
    <row r="714" spans="1:28" ht="12.75" customHeight="1" x14ac:dyDescent="0.2">
      <c r="A714" s="12"/>
      <c r="B714" s="12"/>
      <c r="F714" s="63"/>
      <c r="G714" s="64"/>
      <c r="H714" s="64"/>
      <c r="N714" s="13"/>
      <c r="O714" s="12"/>
      <c r="P714" s="9"/>
      <c r="Q714" s="66"/>
      <c r="R714" s="12"/>
      <c r="S714" s="66"/>
      <c r="T714" s="12"/>
      <c r="U714" s="12"/>
      <c r="V714" s="9"/>
      <c r="W714" s="9"/>
      <c r="X714" s="9"/>
      <c r="Y714" s="9"/>
      <c r="Z714" s="12"/>
      <c r="AA714" s="13"/>
      <c r="AB714" s="13"/>
    </row>
    <row r="715" spans="1:28" ht="12.75" customHeight="1" x14ac:dyDescent="0.2">
      <c r="A715" s="12"/>
      <c r="B715" s="12"/>
      <c r="F715" s="63"/>
      <c r="G715" s="64"/>
      <c r="H715" s="64"/>
      <c r="N715" s="13"/>
      <c r="O715" s="12"/>
      <c r="P715" s="9"/>
      <c r="Q715" s="66"/>
      <c r="R715" s="12"/>
      <c r="S715" s="66"/>
      <c r="T715" s="12"/>
      <c r="U715" s="12"/>
      <c r="V715" s="9"/>
      <c r="W715" s="9"/>
      <c r="X715" s="9"/>
      <c r="Y715" s="9"/>
      <c r="Z715" s="12"/>
      <c r="AA715" s="13"/>
      <c r="AB715" s="13"/>
    </row>
    <row r="716" spans="1:28" ht="12.75" customHeight="1" x14ac:dyDescent="0.2">
      <c r="A716" s="12"/>
      <c r="B716" s="12"/>
      <c r="F716" s="63"/>
      <c r="G716" s="64"/>
      <c r="H716" s="64"/>
      <c r="N716" s="13"/>
      <c r="O716" s="12"/>
      <c r="P716" s="9"/>
      <c r="Q716" s="66"/>
      <c r="R716" s="12"/>
      <c r="S716" s="66"/>
      <c r="T716" s="12"/>
      <c r="U716" s="12"/>
      <c r="V716" s="9"/>
      <c r="W716" s="9"/>
      <c r="X716" s="9"/>
      <c r="Y716" s="9"/>
      <c r="Z716" s="12"/>
      <c r="AA716" s="13"/>
      <c r="AB716" s="13"/>
    </row>
    <row r="717" spans="1:28" ht="12.75" customHeight="1" x14ac:dyDescent="0.2">
      <c r="A717" s="12"/>
      <c r="B717" s="12"/>
      <c r="F717" s="63"/>
      <c r="G717" s="64"/>
      <c r="H717" s="64"/>
      <c r="N717" s="13"/>
      <c r="O717" s="12"/>
      <c r="P717" s="9"/>
      <c r="Q717" s="66"/>
      <c r="R717" s="12"/>
      <c r="S717" s="66"/>
      <c r="T717" s="12"/>
      <c r="U717" s="12"/>
      <c r="V717" s="9"/>
      <c r="W717" s="9"/>
      <c r="X717" s="9"/>
      <c r="Y717" s="9"/>
      <c r="Z717" s="12"/>
      <c r="AA717" s="13"/>
      <c r="AB717" s="13"/>
    </row>
    <row r="718" spans="1:28" ht="12.75" customHeight="1" x14ac:dyDescent="0.2">
      <c r="A718" s="12"/>
      <c r="B718" s="12"/>
      <c r="F718" s="63"/>
      <c r="G718" s="64"/>
      <c r="H718" s="64"/>
      <c r="N718" s="13"/>
      <c r="O718" s="12"/>
      <c r="P718" s="9"/>
      <c r="Q718" s="66"/>
      <c r="R718" s="12"/>
      <c r="S718" s="66"/>
      <c r="T718" s="12"/>
      <c r="U718" s="12"/>
      <c r="V718" s="9"/>
      <c r="W718" s="9"/>
      <c r="X718" s="9"/>
      <c r="Y718" s="9"/>
      <c r="Z718" s="12"/>
      <c r="AA718" s="13"/>
      <c r="AB718" s="13"/>
    </row>
    <row r="719" spans="1:28" ht="12.75" customHeight="1" x14ac:dyDescent="0.2">
      <c r="A719" s="12"/>
      <c r="B719" s="12"/>
      <c r="F719" s="63"/>
      <c r="G719" s="64"/>
      <c r="H719" s="64"/>
      <c r="N719" s="13"/>
      <c r="O719" s="12"/>
      <c r="P719" s="9"/>
      <c r="Q719" s="66"/>
      <c r="R719" s="12"/>
      <c r="S719" s="66"/>
      <c r="T719" s="12"/>
      <c r="U719" s="12"/>
      <c r="V719" s="9"/>
      <c r="W719" s="9"/>
      <c r="X719" s="9"/>
      <c r="Y719" s="9"/>
      <c r="Z719" s="12"/>
      <c r="AA719" s="13"/>
      <c r="AB719" s="13"/>
    </row>
    <row r="720" spans="1:28" ht="12.75" customHeight="1" x14ac:dyDescent="0.2">
      <c r="A720" s="12"/>
      <c r="B720" s="12"/>
      <c r="F720" s="63"/>
      <c r="G720" s="64"/>
      <c r="H720" s="64"/>
      <c r="N720" s="13"/>
      <c r="O720" s="12"/>
      <c r="P720" s="9"/>
      <c r="Q720" s="66"/>
      <c r="R720" s="12"/>
      <c r="S720" s="66"/>
      <c r="T720" s="12"/>
      <c r="U720" s="12"/>
      <c r="V720" s="9"/>
      <c r="W720" s="9"/>
      <c r="X720" s="9"/>
      <c r="Y720" s="9"/>
      <c r="Z720" s="12"/>
      <c r="AA720" s="13"/>
      <c r="AB720" s="13"/>
    </row>
    <row r="721" spans="1:28" ht="12.75" customHeight="1" x14ac:dyDescent="0.2">
      <c r="A721" s="12"/>
      <c r="B721" s="12"/>
      <c r="F721" s="63"/>
      <c r="G721" s="64"/>
      <c r="H721" s="64"/>
      <c r="N721" s="13"/>
      <c r="O721" s="12"/>
      <c r="P721" s="9"/>
      <c r="Q721" s="66"/>
      <c r="R721" s="12"/>
      <c r="S721" s="66"/>
      <c r="T721" s="12"/>
      <c r="U721" s="12"/>
      <c r="V721" s="9"/>
      <c r="W721" s="9"/>
      <c r="X721" s="9"/>
      <c r="Y721" s="9"/>
      <c r="Z721" s="12"/>
      <c r="AA721" s="13"/>
      <c r="AB721" s="13"/>
    </row>
    <row r="722" spans="1:28" ht="12.75" customHeight="1" x14ac:dyDescent="0.2">
      <c r="A722" s="12"/>
      <c r="B722" s="12"/>
      <c r="F722" s="63"/>
      <c r="G722" s="64"/>
      <c r="H722" s="64"/>
      <c r="N722" s="13"/>
      <c r="O722" s="12"/>
      <c r="P722" s="9"/>
      <c r="Q722" s="66"/>
      <c r="R722" s="12"/>
      <c r="S722" s="66"/>
      <c r="T722" s="12"/>
      <c r="U722" s="12"/>
      <c r="V722" s="9"/>
      <c r="W722" s="9"/>
      <c r="X722" s="9"/>
      <c r="Y722" s="9"/>
      <c r="Z722" s="12"/>
      <c r="AA722" s="13"/>
      <c r="AB722" s="13"/>
    </row>
    <row r="723" spans="1:28" ht="12.75" customHeight="1" x14ac:dyDescent="0.2">
      <c r="A723" s="12"/>
      <c r="B723" s="12"/>
      <c r="F723" s="63"/>
      <c r="G723" s="64"/>
      <c r="H723" s="64"/>
      <c r="N723" s="13"/>
      <c r="O723" s="12"/>
      <c r="P723" s="9"/>
      <c r="Q723" s="66"/>
      <c r="R723" s="12"/>
      <c r="S723" s="66"/>
      <c r="T723" s="12"/>
      <c r="U723" s="12"/>
      <c r="V723" s="9"/>
      <c r="W723" s="9"/>
      <c r="X723" s="9"/>
      <c r="Y723" s="9"/>
      <c r="Z723" s="12"/>
      <c r="AA723" s="13"/>
      <c r="AB723" s="13"/>
    </row>
    <row r="724" spans="1:28" ht="12.75" customHeight="1" x14ac:dyDescent="0.2">
      <c r="A724" s="12"/>
      <c r="B724" s="12"/>
      <c r="F724" s="63"/>
      <c r="G724" s="64"/>
      <c r="H724" s="64"/>
      <c r="N724" s="13"/>
      <c r="O724" s="12"/>
      <c r="P724" s="9"/>
      <c r="Q724" s="66"/>
      <c r="R724" s="12"/>
      <c r="S724" s="66"/>
      <c r="T724" s="12"/>
      <c r="U724" s="12"/>
      <c r="V724" s="9"/>
      <c r="W724" s="9"/>
      <c r="X724" s="9"/>
      <c r="Y724" s="9"/>
      <c r="Z724" s="12"/>
      <c r="AA724" s="13"/>
      <c r="AB724" s="13"/>
    </row>
    <row r="725" spans="1:28" ht="12.75" customHeight="1" x14ac:dyDescent="0.2">
      <c r="A725" s="12"/>
      <c r="B725" s="12"/>
      <c r="F725" s="63"/>
      <c r="G725" s="64"/>
      <c r="H725" s="64"/>
      <c r="N725" s="13"/>
      <c r="O725" s="12"/>
      <c r="P725" s="9"/>
      <c r="Q725" s="66"/>
      <c r="R725" s="12"/>
      <c r="S725" s="66"/>
      <c r="T725" s="12"/>
      <c r="U725" s="12"/>
      <c r="V725" s="9"/>
      <c r="W725" s="9"/>
      <c r="X725" s="9"/>
      <c r="Y725" s="9"/>
      <c r="Z725" s="12"/>
      <c r="AA725" s="13"/>
      <c r="AB725" s="13"/>
    </row>
    <row r="726" spans="1:28" ht="12.75" customHeight="1" x14ac:dyDescent="0.2">
      <c r="A726" s="12"/>
      <c r="B726" s="12"/>
      <c r="F726" s="63"/>
      <c r="G726" s="64"/>
      <c r="H726" s="64"/>
      <c r="N726" s="13"/>
      <c r="O726" s="12"/>
      <c r="P726" s="9"/>
      <c r="Q726" s="66"/>
      <c r="R726" s="12"/>
      <c r="S726" s="66"/>
      <c r="T726" s="12"/>
      <c r="U726" s="12"/>
      <c r="V726" s="9"/>
      <c r="W726" s="9"/>
      <c r="X726" s="9"/>
      <c r="Y726" s="9"/>
      <c r="Z726" s="12"/>
      <c r="AA726" s="13"/>
      <c r="AB726" s="13"/>
    </row>
    <row r="727" spans="1:28" ht="12.75" customHeight="1" x14ac:dyDescent="0.2">
      <c r="A727" s="12"/>
      <c r="B727" s="12"/>
      <c r="F727" s="63"/>
      <c r="G727" s="64"/>
      <c r="H727" s="64"/>
      <c r="N727" s="13"/>
      <c r="O727" s="12"/>
      <c r="P727" s="9"/>
      <c r="Q727" s="66"/>
      <c r="R727" s="12"/>
      <c r="S727" s="66"/>
      <c r="T727" s="12"/>
      <c r="U727" s="12"/>
      <c r="V727" s="9"/>
      <c r="W727" s="9"/>
      <c r="X727" s="9"/>
      <c r="Y727" s="9"/>
      <c r="Z727" s="12"/>
      <c r="AA727" s="13"/>
      <c r="AB727" s="13"/>
    </row>
    <row r="728" spans="1:28" ht="12.75" customHeight="1" x14ac:dyDescent="0.2">
      <c r="A728" s="12"/>
      <c r="B728" s="12"/>
      <c r="F728" s="63"/>
      <c r="G728" s="64"/>
      <c r="H728" s="64"/>
      <c r="N728" s="13"/>
      <c r="O728" s="12"/>
      <c r="P728" s="9"/>
      <c r="Q728" s="66"/>
      <c r="R728" s="12"/>
      <c r="S728" s="66"/>
      <c r="T728" s="12"/>
      <c r="U728" s="12"/>
      <c r="V728" s="9"/>
      <c r="W728" s="9"/>
      <c r="X728" s="9"/>
      <c r="Y728" s="9"/>
      <c r="Z728" s="12"/>
      <c r="AA728" s="13"/>
      <c r="AB728" s="13"/>
    </row>
    <row r="729" spans="1:28" ht="12.75" customHeight="1" x14ac:dyDescent="0.2">
      <c r="A729" s="12"/>
      <c r="B729" s="12"/>
      <c r="F729" s="63"/>
      <c r="G729" s="64"/>
      <c r="H729" s="64"/>
      <c r="N729" s="13"/>
      <c r="O729" s="12"/>
      <c r="P729" s="9"/>
      <c r="Q729" s="66"/>
      <c r="R729" s="12"/>
      <c r="S729" s="66"/>
      <c r="T729" s="12"/>
      <c r="U729" s="12"/>
      <c r="V729" s="9"/>
      <c r="W729" s="9"/>
      <c r="X729" s="9"/>
      <c r="Y729" s="9"/>
      <c r="Z729" s="12"/>
      <c r="AA729" s="13"/>
      <c r="AB729" s="13"/>
    </row>
    <row r="730" spans="1:28" ht="12.75" customHeight="1" x14ac:dyDescent="0.2">
      <c r="A730" s="12"/>
      <c r="B730" s="12"/>
      <c r="F730" s="63"/>
      <c r="G730" s="64"/>
      <c r="H730" s="64"/>
      <c r="N730" s="13"/>
      <c r="O730" s="12"/>
      <c r="P730" s="9"/>
      <c r="Q730" s="66"/>
      <c r="R730" s="12"/>
      <c r="S730" s="66"/>
      <c r="T730" s="12"/>
      <c r="U730" s="12"/>
      <c r="V730" s="9"/>
      <c r="W730" s="9"/>
      <c r="X730" s="9"/>
      <c r="Y730" s="9"/>
      <c r="Z730" s="12"/>
      <c r="AA730" s="13"/>
      <c r="AB730" s="13"/>
    </row>
    <row r="731" spans="1:28" ht="12.75" customHeight="1" x14ac:dyDescent="0.2">
      <c r="A731" s="12"/>
      <c r="B731" s="12"/>
      <c r="F731" s="63"/>
      <c r="G731" s="64"/>
      <c r="H731" s="64"/>
      <c r="N731" s="13"/>
      <c r="O731" s="12"/>
      <c r="P731" s="9"/>
      <c r="Q731" s="66"/>
      <c r="R731" s="12"/>
      <c r="S731" s="66"/>
      <c r="T731" s="12"/>
      <c r="U731" s="12"/>
      <c r="V731" s="9"/>
      <c r="W731" s="9"/>
      <c r="X731" s="9"/>
      <c r="Y731" s="9"/>
      <c r="Z731" s="12"/>
      <c r="AA731" s="13"/>
      <c r="AB731" s="13"/>
    </row>
    <row r="732" spans="1:28" ht="12.75" customHeight="1" x14ac:dyDescent="0.2">
      <c r="A732" s="12"/>
      <c r="B732" s="12"/>
      <c r="F732" s="63"/>
      <c r="G732" s="64"/>
      <c r="H732" s="64"/>
      <c r="N732" s="13"/>
      <c r="O732" s="12"/>
      <c r="P732" s="9"/>
      <c r="Q732" s="66"/>
      <c r="R732" s="12"/>
      <c r="S732" s="66"/>
      <c r="T732" s="12"/>
      <c r="U732" s="12"/>
      <c r="V732" s="9"/>
      <c r="W732" s="9"/>
      <c r="X732" s="9"/>
      <c r="Y732" s="9"/>
      <c r="Z732" s="12"/>
      <c r="AA732" s="13"/>
      <c r="AB732" s="13"/>
    </row>
    <row r="733" spans="1:28" ht="12.75" customHeight="1" x14ac:dyDescent="0.2">
      <c r="A733" s="12"/>
      <c r="B733" s="12"/>
      <c r="F733" s="63"/>
      <c r="G733" s="64"/>
      <c r="H733" s="64"/>
      <c r="N733" s="13"/>
      <c r="O733" s="12"/>
      <c r="P733" s="9"/>
      <c r="Q733" s="66"/>
      <c r="R733" s="12"/>
      <c r="S733" s="66"/>
      <c r="T733" s="12"/>
      <c r="U733" s="12"/>
      <c r="V733" s="9"/>
      <c r="W733" s="9"/>
      <c r="X733" s="9"/>
      <c r="Y733" s="9"/>
      <c r="Z733" s="12"/>
      <c r="AA733" s="13"/>
      <c r="AB733" s="13"/>
    </row>
    <row r="734" spans="1:28" ht="12.75" customHeight="1" x14ac:dyDescent="0.2">
      <c r="A734" s="12"/>
      <c r="B734" s="12"/>
      <c r="F734" s="63"/>
      <c r="G734" s="64"/>
      <c r="H734" s="64"/>
      <c r="N734" s="13"/>
      <c r="O734" s="12"/>
      <c r="P734" s="9"/>
      <c r="Q734" s="66"/>
      <c r="R734" s="12"/>
      <c r="S734" s="66"/>
      <c r="T734" s="12"/>
      <c r="U734" s="12"/>
      <c r="V734" s="9"/>
      <c r="W734" s="9"/>
      <c r="X734" s="9"/>
      <c r="Y734" s="9"/>
      <c r="Z734" s="12"/>
      <c r="AA734" s="13"/>
      <c r="AB734" s="13"/>
    </row>
    <row r="735" spans="1:28" ht="12.75" customHeight="1" x14ac:dyDescent="0.2">
      <c r="A735" s="12"/>
      <c r="B735" s="12"/>
      <c r="F735" s="63"/>
      <c r="G735" s="64"/>
      <c r="H735" s="64"/>
      <c r="N735" s="13"/>
      <c r="O735" s="12"/>
      <c r="P735" s="9"/>
      <c r="Q735" s="66"/>
      <c r="R735" s="12"/>
      <c r="S735" s="66"/>
      <c r="T735" s="12"/>
      <c r="U735" s="12"/>
      <c r="V735" s="9"/>
      <c r="W735" s="9"/>
      <c r="X735" s="9"/>
      <c r="Y735" s="9"/>
      <c r="Z735" s="12"/>
      <c r="AA735" s="13"/>
      <c r="AB735" s="13"/>
    </row>
    <row r="736" spans="1:28" ht="12.75" customHeight="1" x14ac:dyDescent="0.2">
      <c r="A736" s="12"/>
      <c r="B736" s="12"/>
      <c r="F736" s="63"/>
      <c r="G736" s="64"/>
      <c r="H736" s="64"/>
      <c r="N736" s="13"/>
      <c r="O736" s="12"/>
      <c r="P736" s="9"/>
      <c r="Q736" s="66"/>
      <c r="R736" s="12"/>
      <c r="S736" s="66"/>
      <c r="T736" s="12"/>
      <c r="U736" s="12"/>
      <c r="V736" s="9"/>
      <c r="W736" s="9"/>
      <c r="X736" s="9"/>
      <c r="Y736" s="9"/>
      <c r="Z736" s="12"/>
      <c r="AA736" s="13"/>
      <c r="AB736" s="13"/>
    </row>
    <row r="737" spans="1:28" ht="12.75" customHeight="1" x14ac:dyDescent="0.2">
      <c r="A737" s="12"/>
      <c r="B737" s="12"/>
      <c r="F737" s="63"/>
      <c r="G737" s="64"/>
      <c r="H737" s="64"/>
      <c r="N737" s="13"/>
      <c r="O737" s="12"/>
      <c r="P737" s="9"/>
      <c r="Q737" s="66"/>
      <c r="R737" s="12"/>
      <c r="S737" s="66"/>
      <c r="T737" s="12"/>
      <c r="U737" s="12"/>
      <c r="V737" s="9"/>
      <c r="W737" s="9"/>
      <c r="X737" s="9"/>
      <c r="Y737" s="9"/>
      <c r="Z737" s="12"/>
      <c r="AA737" s="13"/>
      <c r="AB737" s="13"/>
    </row>
    <row r="738" spans="1:28" ht="12.75" customHeight="1" x14ac:dyDescent="0.2">
      <c r="A738" s="12"/>
      <c r="B738" s="12"/>
      <c r="F738" s="63"/>
      <c r="G738" s="64"/>
      <c r="H738" s="64"/>
      <c r="N738" s="13"/>
      <c r="O738" s="12"/>
      <c r="P738" s="9"/>
      <c r="Q738" s="66"/>
      <c r="R738" s="12"/>
      <c r="S738" s="66"/>
      <c r="T738" s="12"/>
      <c r="U738" s="12"/>
      <c r="V738" s="9"/>
      <c r="W738" s="9"/>
      <c r="X738" s="9"/>
      <c r="Y738" s="9"/>
      <c r="Z738" s="12"/>
      <c r="AA738" s="13"/>
      <c r="AB738" s="13"/>
    </row>
    <row r="739" spans="1:28" ht="12.75" customHeight="1" x14ac:dyDescent="0.2">
      <c r="A739" s="12"/>
      <c r="B739" s="12"/>
      <c r="F739" s="63"/>
      <c r="G739" s="64"/>
      <c r="H739" s="64"/>
      <c r="N739" s="13"/>
      <c r="O739" s="12"/>
      <c r="P739" s="9"/>
      <c r="Q739" s="66"/>
      <c r="R739" s="12"/>
      <c r="S739" s="66"/>
      <c r="T739" s="12"/>
      <c r="U739" s="12"/>
      <c r="V739" s="9"/>
      <c r="W739" s="9"/>
      <c r="X739" s="9"/>
      <c r="Y739" s="9"/>
      <c r="Z739" s="12"/>
      <c r="AA739" s="13"/>
      <c r="AB739" s="13"/>
    </row>
    <row r="740" spans="1:28" ht="12.75" customHeight="1" x14ac:dyDescent="0.2">
      <c r="A740" s="12"/>
      <c r="B740" s="12"/>
      <c r="F740" s="63"/>
      <c r="G740" s="64"/>
      <c r="H740" s="64"/>
      <c r="N740" s="13"/>
      <c r="O740" s="12"/>
      <c r="P740" s="9"/>
      <c r="Q740" s="66"/>
      <c r="R740" s="12"/>
      <c r="S740" s="66"/>
      <c r="T740" s="12"/>
      <c r="U740" s="12"/>
      <c r="V740" s="9"/>
      <c r="W740" s="9"/>
      <c r="X740" s="9"/>
      <c r="Y740" s="9"/>
      <c r="Z740" s="12"/>
      <c r="AA740" s="13"/>
      <c r="AB740" s="13"/>
    </row>
    <row r="741" spans="1:28" ht="12.75" customHeight="1" x14ac:dyDescent="0.2">
      <c r="A741" s="12"/>
      <c r="B741" s="12"/>
      <c r="F741" s="63"/>
      <c r="G741" s="64"/>
      <c r="H741" s="64"/>
      <c r="N741" s="13"/>
      <c r="O741" s="12"/>
      <c r="P741" s="9"/>
      <c r="Q741" s="66"/>
      <c r="R741" s="12"/>
      <c r="S741" s="66"/>
      <c r="T741" s="12"/>
      <c r="U741" s="12"/>
      <c r="V741" s="9"/>
      <c r="W741" s="9"/>
      <c r="X741" s="9"/>
      <c r="Y741" s="9"/>
      <c r="Z741" s="12"/>
      <c r="AA741" s="13"/>
      <c r="AB741" s="13"/>
    </row>
    <row r="742" spans="1:28" ht="12.75" customHeight="1" x14ac:dyDescent="0.2">
      <c r="A742" s="12"/>
      <c r="B742" s="12"/>
      <c r="F742" s="63"/>
      <c r="G742" s="64"/>
      <c r="H742" s="64"/>
      <c r="N742" s="13"/>
      <c r="O742" s="12"/>
      <c r="P742" s="9"/>
      <c r="Q742" s="66"/>
      <c r="R742" s="12"/>
      <c r="S742" s="66"/>
      <c r="T742" s="12"/>
      <c r="U742" s="12"/>
      <c r="V742" s="9"/>
      <c r="W742" s="9"/>
      <c r="X742" s="9"/>
      <c r="Y742" s="9"/>
      <c r="Z742" s="12"/>
      <c r="AA742" s="13"/>
      <c r="AB742" s="13"/>
    </row>
    <row r="743" spans="1:28" ht="12.75" customHeight="1" x14ac:dyDescent="0.2">
      <c r="A743" s="12"/>
      <c r="B743" s="12"/>
      <c r="F743" s="63"/>
      <c r="G743" s="64"/>
      <c r="H743" s="64"/>
      <c r="N743" s="13"/>
      <c r="O743" s="12"/>
      <c r="P743" s="9"/>
      <c r="Q743" s="66"/>
      <c r="R743" s="12"/>
      <c r="S743" s="66"/>
      <c r="T743" s="12"/>
      <c r="U743" s="12"/>
      <c r="V743" s="9"/>
      <c r="W743" s="9"/>
      <c r="X743" s="9"/>
      <c r="Y743" s="9"/>
      <c r="Z743" s="12"/>
      <c r="AA743" s="13"/>
      <c r="AB743" s="13"/>
    </row>
    <row r="744" spans="1:28" ht="12.75" customHeight="1" x14ac:dyDescent="0.2">
      <c r="A744" s="12"/>
      <c r="B744" s="12"/>
      <c r="F744" s="63"/>
      <c r="G744" s="64"/>
      <c r="H744" s="64"/>
      <c r="N744" s="13"/>
      <c r="O744" s="12"/>
      <c r="P744" s="9"/>
      <c r="Q744" s="66"/>
      <c r="R744" s="12"/>
      <c r="S744" s="66"/>
      <c r="T744" s="12"/>
      <c r="U744" s="12"/>
      <c r="V744" s="9"/>
      <c r="W744" s="9"/>
      <c r="X744" s="9"/>
      <c r="Y744" s="9"/>
      <c r="Z744" s="12"/>
      <c r="AA744" s="13"/>
      <c r="AB744" s="13"/>
    </row>
    <row r="745" spans="1:28" ht="12.75" customHeight="1" x14ac:dyDescent="0.2">
      <c r="A745" s="12"/>
      <c r="B745" s="12"/>
      <c r="F745" s="63"/>
      <c r="G745" s="64"/>
      <c r="H745" s="64"/>
      <c r="N745" s="13"/>
      <c r="O745" s="12"/>
      <c r="P745" s="9"/>
      <c r="Q745" s="66"/>
      <c r="R745" s="12"/>
      <c r="S745" s="66"/>
      <c r="T745" s="12"/>
      <c r="U745" s="12"/>
      <c r="V745" s="9"/>
      <c r="W745" s="9"/>
      <c r="X745" s="9"/>
      <c r="Y745" s="9"/>
      <c r="Z745" s="12"/>
      <c r="AA745" s="13"/>
      <c r="AB745" s="13"/>
    </row>
    <row r="746" spans="1:28" ht="12.75" customHeight="1" x14ac:dyDescent="0.2">
      <c r="A746" s="12"/>
      <c r="B746" s="12"/>
      <c r="F746" s="63"/>
      <c r="G746" s="64"/>
      <c r="H746" s="64"/>
      <c r="N746" s="13"/>
      <c r="O746" s="12"/>
      <c r="P746" s="9"/>
      <c r="Q746" s="66"/>
      <c r="R746" s="12"/>
      <c r="S746" s="66"/>
      <c r="T746" s="12"/>
      <c r="U746" s="12"/>
      <c r="V746" s="9"/>
      <c r="W746" s="9"/>
      <c r="X746" s="9"/>
      <c r="Y746" s="9"/>
      <c r="Z746" s="12"/>
      <c r="AA746" s="13"/>
      <c r="AB746" s="13"/>
    </row>
    <row r="747" spans="1:28" ht="12.75" customHeight="1" x14ac:dyDescent="0.2">
      <c r="A747" s="12"/>
      <c r="B747" s="12"/>
      <c r="F747" s="63"/>
      <c r="G747" s="64"/>
      <c r="H747" s="64"/>
      <c r="N747" s="13"/>
      <c r="O747" s="12"/>
      <c r="P747" s="9"/>
      <c r="Q747" s="66"/>
      <c r="R747" s="12"/>
      <c r="S747" s="66"/>
      <c r="T747" s="12"/>
      <c r="U747" s="12"/>
      <c r="V747" s="9"/>
      <c r="W747" s="9"/>
      <c r="X747" s="9"/>
      <c r="Y747" s="9"/>
      <c r="Z747" s="12"/>
      <c r="AA747" s="13"/>
      <c r="AB747" s="13"/>
    </row>
    <row r="748" spans="1:28" ht="12.75" customHeight="1" x14ac:dyDescent="0.2">
      <c r="A748" s="12"/>
      <c r="B748" s="12"/>
      <c r="F748" s="63"/>
      <c r="G748" s="64"/>
      <c r="H748" s="64"/>
      <c r="N748" s="13"/>
      <c r="O748" s="12"/>
      <c r="P748" s="9"/>
      <c r="Q748" s="66"/>
      <c r="R748" s="12"/>
      <c r="S748" s="66"/>
      <c r="T748" s="12"/>
      <c r="U748" s="12"/>
      <c r="V748" s="9"/>
      <c r="W748" s="9"/>
      <c r="X748" s="9"/>
      <c r="Y748" s="9"/>
      <c r="Z748" s="12"/>
      <c r="AA748" s="13"/>
      <c r="AB748" s="13"/>
    </row>
    <row r="749" spans="1:28" ht="12.75" customHeight="1" x14ac:dyDescent="0.2">
      <c r="A749" s="12"/>
      <c r="B749" s="12"/>
      <c r="F749" s="63"/>
      <c r="G749" s="64"/>
      <c r="H749" s="64"/>
      <c r="N749" s="13"/>
      <c r="O749" s="12"/>
      <c r="P749" s="9"/>
      <c r="Q749" s="66"/>
      <c r="R749" s="12"/>
      <c r="S749" s="66"/>
      <c r="T749" s="12"/>
      <c r="U749" s="12"/>
      <c r="V749" s="9"/>
      <c r="W749" s="9"/>
      <c r="X749" s="9"/>
      <c r="Y749" s="9"/>
      <c r="Z749" s="12"/>
      <c r="AA749" s="13"/>
      <c r="AB749" s="13"/>
    </row>
    <row r="750" spans="1:28" ht="12.75" customHeight="1" x14ac:dyDescent="0.2">
      <c r="A750" s="12"/>
      <c r="B750" s="12"/>
      <c r="F750" s="63"/>
      <c r="G750" s="64"/>
      <c r="H750" s="64"/>
      <c r="N750" s="13"/>
      <c r="O750" s="12"/>
      <c r="P750" s="9"/>
      <c r="Q750" s="66"/>
      <c r="R750" s="12"/>
      <c r="S750" s="66"/>
      <c r="T750" s="12"/>
      <c r="U750" s="12"/>
      <c r="V750" s="9"/>
      <c r="W750" s="9"/>
      <c r="X750" s="9"/>
      <c r="Y750" s="9"/>
      <c r="Z750" s="12"/>
      <c r="AA750" s="13"/>
      <c r="AB750" s="13"/>
    </row>
    <row r="751" spans="1:28" ht="12.75" customHeight="1" x14ac:dyDescent="0.2">
      <c r="A751" s="12"/>
      <c r="B751" s="12"/>
      <c r="F751" s="63"/>
      <c r="G751" s="64"/>
      <c r="H751" s="64"/>
      <c r="N751" s="13"/>
      <c r="O751" s="12"/>
      <c r="P751" s="9"/>
      <c r="Q751" s="66"/>
      <c r="R751" s="12"/>
      <c r="S751" s="66"/>
      <c r="T751" s="12"/>
      <c r="U751" s="12"/>
      <c r="V751" s="9"/>
      <c r="W751" s="9"/>
      <c r="X751" s="9"/>
      <c r="Y751" s="9"/>
      <c r="Z751" s="12"/>
      <c r="AA751" s="13"/>
      <c r="AB751" s="13"/>
    </row>
    <row r="752" spans="1:28" ht="12.75" customHeight="1" x14ac:dyDescent="0.2">
      <c r="A752" s="12"/>
      <c r="B752" s="12"/>
      <c r="F752" s="63"/>
      <c r="G752" s="64"/>
      <c r="H752" s="64"/>
      <c r="N752" s="13"/>
      <c r="O752" s="12"/>
      <c r="P752" s="9"/>
      <c r="Q752" s="66"/>
      <c r="R752" s="12"/>
      <c r="S752" s="66"/>
      <c r="T752" s="12"/>
      <c r="U752" s="12"/>
      <c r="V752" s="9"/>
      <c r="W752" s="9"/>
      <c r="X752" s="9"/>
      <c r="Y752" s="9"/>
      <c r="Z752" s="12"/>
      <c r="AA752" s="13"/>
      <c r="AB752" s="13"/>
    </row>
    <row r="753" spans="1:28" ht="12.75" customHeight="1" x14ac:dyDescent="0.2">
      <c r="A753" s="12"/>
      <c r="B753" s="12"/>
      <c r="F753" s="63"/>
      <c r="G753" s="64"/>
      <c r="H753" s="64"/>
      <c r="N753" s="13"/>
      <c r="O753" s="12"/>
      <c r="P753" s="9"/>
      <c r="Q753" s="66"/>
      <c r="R753" s="12"/>
      <c r="S753" s="66"/>
      <c r="T753" s="12"/>
      <c r="U753" s="12"/>
      <c r="V753" s="9"/>
      <c r="W753" s="9"/>
      <c r="X753" s="9"/>
      <c r="Y753" s="9"/>
      <c r="Z753" s="12"/>
      <c r="AA753" s="13"/>
      <c r="AB753" s="13"/>
    </row>
    <row r="754" spans="1:28" ht="12.75" customHeight="1" x14ac:dyDescent="0.2">
      <c r="A754" s="12"/>
      <c r="B754" s="12"/>
      <c r="F754" s="63"/>
      <c r="G754" s="64"/>
      <c r="H754" s="64"/>
      <c r="N754" s="13"/>
      <c r="O754" s="12"/>
      <c r="P754" s="9"/>
      <c r="Q754" s="66"/>
      <c r="R754" s="12"/>
      <c r="S754" s="66"/>
      <c r="T754" s="12"/>
      <c r="U754" s="12"/>
      <c r="V754" s="9"/>
      <c r="W754" s="9"/>
      <c r="X754" s="9"/>
      <c r="Y754" s="9"/>
      <c r="Z754" s="12"/>
      <c r="AA754" s="13"/>
      <c r="AB754" s="13"/>
    </row>
    <row r="755" spans="1:28" ht="12.75" customHeight="1" x14ac:dyDescent="0.2">
      <c r="A755" s="12"/>
      <c r="B755" s="12"/>
      <c r="F755" s="63"/>
      <c r="G755" s="64"/>
      <c r="H755" s="64"/>
      <c r="N755" s="13"/>
      <c r="O755" s="12"/>
      <c r="P755" s="9"/>
      <c r="Q755" s="66"/>
      <c r="R755" s="12"/>
      <c r="S755" s="66"/>
      <c r="T755" s="12"/>
      <c r="U755" s="12"/>
      <c r="V755" s="9"/>
      <c r="W755" s="9"/>
      <c r="X755" s="9"/>
      <c r="Y755" s="9"/>
      <c r="Z755" s="12"/>
      <c r="AA755" s="13"/>
      <c r="AB755" s="13"/>
    </row>
    <row r="756" spans="1:28" ht="12.75" customHeight="1" x14ac:dyDescent="0.2">
      <c r="A756" s="12"/>
      <c r="B756" s="12"/>
      <c r="F756" s="63"/>
      <c r="G756" s="64"/>
      <c r="H756" s="64"/>
      <c r="N756" s="13"/>
      <c r="O756" s="12"/>
      <c r="P756" s="9"/>
      <c r="Q756" s="66"/>
      <c r="R756" s="12"/>
      <c r="S756" s="66"/>
      <c r="T756" s="12"/>
      <c r="U756" s="12"/>
      <c r="V756" s="9"/>
      <c r="W756" s="9"/>
      <c r="X756" s="9"/>
      <c r="Y756" s="9"/>
      <c r="Z756" s="12"/>
      <c r="AA756" s="13"/>
      <c r="AB756" s="13"/>
    </row>
    <row r="757" spans="1:28" ht="12.75" customHeight="1" x14ac:dyDescent="0.2">
      <c r="A757" s="12"/>
      <c r="B757" s="12"/>
      <c r="F757" s="63"/>
      <c r="G757" s="64"/>
      <c r="H757" s="64"/>
      <c r="N757" s="13"/>
      <c r="O757" s="12"/>
      <c r="P757" s="9"/>
      <c r="Q757" s="66"/>
      <c r="R757" s="12"/>
      <c r="S757" s="66"/>
      <c r="T757" s="12"/>
      <c r="U757" s="12"/>
      <c r="V757" s="9"/>
      <c r="W757" s="9"/>
      <c r="X757" s="9"/>
      <c r="Y757" s="9"/>
      <c r="Z757" s="12"/>
      <c r="AA757" s="13"/>
      <c r="AB757" s="13"/>
    </row>
    <row r="758" spans="1:28" ht="12.75" customHeight="1" x14ac:dyDescent="0.2">
      <c r="A758" s="12"/>
      <c r="B758" s="12"/>
      <c r="F758" s="63"/>
      <c r="G758" s="64"/>
      <c r="H758" s="64"/>
      <c r="N758" s="13"/>
      <c r="O758" s="12"/>
      <c r="P758" s="9"/>
      <c r="Q758" s="66"/>
      <c r="R758" s="12"/>
      <c r="S758" s="66"/>
      <c r="T758" s="12"/>
      <c r="U758" s="12"/>
      <c r="V758" s="9"/>
      <c r="W758" s="9"/>
      <c r="X758" s="9"/>
      <c r="Y758" s="9"/>
      <c r="Z758" s="12"/>
      <c r="AA758" s="13"/>
      <c r="AB758" s="13"/>
    </row>
    <row r="759" spans="1:28" ht="12.75" customHeight="1" x14ac:dyDescent="0.2">
      <c r="A759" s="12"/>
      <c r="B759" s="12"/>
      <c r="F759" s="63"/>
      <c r="G759" s="64"/>
      <c r="H759" s="64"/>
      <c r="N759" s="13"/>
      <c r="O759" s="12"/>
      <c r="P759" s="9"/>
      <c r="Q759" s="66"/>
      <c r="R759" s="12"/>
      <c r="S759" s="66"/>
      <c r="T759" s="12"/>
      <c r="U759" s="12"/>
      <c r="V759" s="9"/>
      <c r="W759" s="9"/>
      <c r="X759" s="9"/>
      <c r="Y759" s="9"/>
      <c r="Z759" s="12"/>
      <c r="AA759" s="13"/>
      <c r="AB759" s="13"/>
    </row>
    <row r="760" spans="1:28" ht="12.75" customHeight="1" x14ac:dyDescent="0.2">
      <c r="A760" s="12"/>
      <c r="B760" s="12"/>
      <c r="F760" s="63"/>
      <c r="G760" s="64"/>
      <c r="H760" s="64"/>
      <c r="N760" s="13"/>
      <c r="O760" s="12"/>
      <c r="P760" s="9"/>
      <c r="Q760" s="66"/>
      <c r="R760" s="12"/>
      <c r="S760" s="66"/>
      <c r="T760" s="12"/>
      <c r="U760" s="12"/>
      <c r="V760" s="9"/>
      <c r="W760" s="9"/>
      <c r="X760" s="9"/>
      <c r="Y760" s="9"/>
      <c r="Z760" s="12"/>
      <c r="AA760" s="13"/>
      <c r="AB760" s="13"/>
    </row>
    <row r="761" spans="1:28" ht="12.75" customHeight="1" x14ac:dyDescent="0.2">
      <c r="A761" s="12"/>
      <c r="B761" s="12"/>
      <c r="F761" s="63"/>
      <c r="G761" s="64"/>
      <c r="H761" s="64"/>
      <c r="N761" s="13"/>
      <c r="O761" s="12"/>
      <c r="P761" s="9"/>
      <c r="Q761" s="66"/>
      <c r="R761" s="12"/>
      <c r="S761" s="66"/>
      <c r="T761" s="12"/>
      <c r="U761" s="12"/>
      <c r="V761" s="9"/>
      <c r="W761" s="9"/>
      <c r="X761" s="9"/>
      <c r="Y761" s="9"/>
      <c r="Z761" s="12"/>
      <c r="AA761" s="13"/>
      <c r="AB761" s="13"/>
    </row>
    <row r="762" spans="1:28" ht="12.75" customHeight="1" x14ac:dyDescent="0.2">
      <c r="A762" s="12"/>
      <c r="B762" s="12"/>
      <c r="F762" s="63"/>
      <c r="G762" s="64"/>
      <c r="H762" s="64"/>
      <c r="N762" s="13"/>
      <c r="O762" s="12"/>
      <c r="P762" s="9"/>
      <c r="Q762" s="66"/>
      <c r="R762" s="12"/>
      <c r="S762" s="66"/>
      <c r="T762" s="12"/>
      <c r="U762" s="12"/>
      <c r="V762" s="9"/>
      <c r="W762" s="9"/>
      <c r="X762" s="9"/>
      <c r="Y762" s="9"/>
      <c r="Z762" s="12"/>
      <c r="AA762" s="13"/>
      <c r="AB762" s="13"/>
    </row>
    <row r="763" spans="1:28" ht="12.75" customHeight="1" x14ac:dyDescent="0.2">
      <c r="A763" s="12"/>
      <c r="B763" s="12"/>
      <c r="F763" s="63"/>
      <c r="G763" s="64"/>
      <c r="H763" s="64"/>
      <c r="N763" s="13"/>
      <c r="O763" s="12"/>
      <c r="P763" s="9"/>
      <c r="Q763" s="66"/>
      <c r="R763" s="12"/>
      <c r="S763" s="66"/>
      <c r="T763" s="12"/>
      <c r="U763" s="12"/>
      <c r="V763" s="9"/>
      <c r="W763" s="9"/>
      <c r="X763" s="9"/>
      <c r="Y763" s="9"/>
      <c r="Z763" s="12"/>
      <c r="AA763" s="13"/>
      <c r="AB763" s="13"/>
    </row>
    <row r="764" spans="1:28" ht="12.75" customHeight="1" x14ac:dyDescent="0.2">
      <c r="A764" s="12"/>
      <c r="B764" s="12"/>
      <c r="F764" s="63"/>
      <c r="G764" s="64"/>
      <c r="H764" s="64"/>
      <c r="N764" s="13"/>
      <c r="O764" s="12"/>
      <c r="P764" s="9"/>
      <c r="Q764" s="66"/>
      <c r="R764" s="12"/>
      <c r="S764" s="66"/>
      <c r="T764" s="12"/>
      <c r="U764" s="12"/>
      <c r="V764" s="9"/>
      <c r="W764" s="9"/>
      <c r="X764" s="9"/>
      <c r="Y764" s="9"/>
      <c r="Z764" s="12"/>
      <c r="AA764" s="13"/>
      <c r="AB764" s="13"/>
    </row>
    <row r="765" spans="1:28" ht="12.75" customHeight="1" x14ac:dyDescent="0.2">
      <c r="A765" s="12"/>
      <c r="B765" s="12"/>
      <c r="F765" s="63"/>
      <c r="G765" s="64"/>
      <c r="H765" s="64"/>
      <c r="N765" s="13"/>
      <c r="O765" s="12"/>
      <c r="P765" s="9"/>
      <c r="Q765" s="66"/>
      <c r="R765" s="12"/>
      <c r="S765" s="66"/>
      <c r="T765" s="12"/>
      <c r="U765" s="12"/>
      <c r="V765" s="9"/>
      <c r="W765" s="9"/>
      <c r="X765" s="9"/>
      <c r="Y765" s="9"/>
      <c r="Z765" s="12"/>
      <c r="AA765" s="13"/>
      <c r="AB765" s="13"/>
    </row>
    <row r="766" spans="1:28" ht="12.75" customHeight="1" x14ac:dyDescent="0.2">
      <c r="A766" s="12"/>
      <c r="B766" s="12"/>
      <c r="F766" s="63"/>
      <c r="G766" s="64"/>
      <c r="H766" s="64"/>
      <c r="N766" s="13"/>
      <c r="O766" s="12"/>
      <c r="P766" s="9"/>
      <c r="Q766" s="66"/>
      <c r="R766" s="12"/>
      <c r="S766" s="66"/>
      <c r="T766" s="12"/>
      <c r="U766" s="12"/>
      <c r="V766" s="9"/>
      <c r="W766" s="9"/>
      <c r="X766" s="9"/>
      <c r="Y766" s="9"/>
      <c r="Z766" s="12"/>
      <c r="AA766" s="13"/>
      <c r="AB766" s="13"/>
    </row>
    <row r="767" spans="1:28" ht="12.75" customHeight="1" x14ac:dyDescent="0.2">
      <c r="A767" s="12"/>
      <c r="B767" s="12"/>
      <c r="F767" s="63"/>
      <c r="G767" s="64"/>
      <c r="H767" s="64"/>
      <c r="N767" s="13"/>
      <c r="O767" s="12"/>
      <c r="P767" s="9"/>
      <c r="Q767" s="66"/>
      <c r="R767" s="12"/>
      <c r="S767" s="66"/>
      <c r="T767" s="12"/>
      <c r="U767" s="12"/>
      <c r="V767" s="9"/>
      <c r="W767" s="9"/>
      <c r="X767" s="9"/>
      <c r="Y767" s="9"/>
      <c r="Z767" s="12"/>
      <c r="AA767" s="13"/>
      <c r="AB767" s="13"/>
    </row>
    <row r="768" spans="1:28" ht="12.75" customHeight="1" x14ac:dyDescent="0.2">
      <c r="A768" s="12"/>
      <c r="B768" s="12"/>
      <c r="F768" s="63"/>
      <c r="G768" s="64"/>
      <c r="H768" s="64"/>
      <c r="N768" s="13"/>
      <c r="O768" s="12"/>
      <c r="P768" s="9"/>
      <c r="Q768" s="66"/>
      <c r="R768" s="12"/>
      <c r="S768" s="66"/>
      <c r="T768" s="12"/>
      <c r="U768" s="12"/>
      <c r="V768" s="9"/>
      <c r="W768" s="9"/>
      <c r="X768" s="9"/>
      <c r="Y768" s="9"/>
      <c r="Z768" s="12"/>
      <c r="AA768" s="13"/>
      <c r="AB768" s="13"/>
    </row>
    <row r="769" spans="1:28" ht="12.75" customHeight="1" x14ac:dyDescent="0.2">
      <c r="A769" s="12"/>
      <c r="B769" s="12"/>
      <c r="F769" s="63"/>
      <c r="G769" s="64"/>
      <c r="H769" s="64"/>
      <c r="N769" s="13"/>
      <c r="O769" s="12"/>
      <c r="P769" s="9"/>
      <c r="Q769" s="66"/>
      <c r="R769" s="12"/>
      <c r="S769" s="66"/>
      <c r="T769" s="12"/>
      <c r="U769" s="12"/>
      <c r="V769" s="9"/>
      <c r="W769" s="9"/>
      <c r="X769" s="9"/>
      <c r="Y769" s="9"/>
      <c r="Z769" s="12"/>
      <c r="AA769" s="13"/>
      <c r="AB769" s="13"/>
    </row>
    <row r="770" spans="1:28" ht="12.75" customHeight="1" x14ac:dyDescent="0.2">
      <c r="A770" s="12"/>
      <c r="B770" s="12"/>
      <c r="F770" s="63"/>
      <c r="G770" s="64"/>
      <c r="H770" s="64"/>
      <c r="N770" s="13"/>
      <c r="O770" s="12"/>
      <c r="P770" s="9"/>
      <c r="Q770" s="66"/>
      <c r="R770" s="12"/>
      <c r="S770" s="66"/>
      <c r="T770" s="12"/>
      <c r="U770" s="12"/>
      <c r="V770" s="9"/>
      <c r="W770" s="9"/>
      <c r="X770" s="9"/>
      <c r="Y770" s="9"/>
      <c r="Z770" s="12"/>
      <c r="AA770" s="13"/>
      <c r="AB770" s="13"/>
    </row>
    <row r="771" spans="1:28" ht="12.75" customHeight="1" x14ac:dyDescent="0.2">
      <c r="A771" s="12"/>
      <c r="B771" s="12"/>
      <c r="F771" s="63"/>
      <c r="G771" s="64"/>
      <c r="H771" s="64"/>
      <c r="N771" s="13"/>
      <c r="O771" s="12"/>
      <c r="P771" s="9"/>
      <c r="Q771" s="66"/>
      <c r="R771" s="12"/>
      <c r="S771" s="66"/>
      <c r="T771" s="12"/>
      <c r="U771" s="12"/>
      <c r="V771" s="9"/>
      <c r="W771" s="9"/>
      <c r="X771" s="9"/>
      <c r="Y771" s="9"/>
      <c r="Z771" s="12"/>
      <c r="AA771" s="13"/>
      <c r="AB771" s="13"/>
    </row>
    <row r="772" spans="1:28" ht="12.75" customHeight="1" x14ac:dyDescent="0.2">
      <c r="A772" s="12"/>
      <c r="B772" s="12"/>
      <c r="F772" s="63"/>
      <c r="G772" s="64"/>
      <c r="H772" s="64"/>
      <c r="N772" s="13"/>
      <c r="O772" s="12"/>
      <c r="P772" s="9"/>
      <c r="Q772" s="66"/>
      <c r="R772" s="12"/>
      <c r="S772" s="66"/>
      <c r="T772" s="12"/>
      <c r="U772" s="12"/>
      <c r="V772" s="9"/>
      <c r="W772" s="9"/>
      <c r="X772" s="9"/>
      <c r="Y772" s="9"/>
      <c r="Z772" s="12"/>
      <c r="AA772" s="13"/>
      <c r="AB772" s="13"/>
    </row>
    <row r="773" spans="1:28" ht="12.75" customHeight="1" x14ac:dyDescent="0.2">
      <c r="A773" s="12"/>
      <c r="B773" s="12"/>
      <c r="F773" s="63"/>
      <c r="G773" s="64"/>
      <c r="H773" s="64"/>
      <c r="N773" s="13"/>
      <c r="O773" s="12"/>
      <c r="P773" s="9"/>
      <c r="Q773" s="66"/>
      <c r="R773" s="12"/>
      <c r="S773" s="66"/>
      <c r="T773" s="12"/>
      <c r="U773" s="12"/>
      <c r="V773" s="9"/>
      <c r="W773" s="9"/>
      <c r="X773" s="9"/>
      <c r="Y773" s="9"/>
      <c r="Z773" s="12"/>
      <c r="AA773" s="13"/>
      <c r="AB773" s="13"/>
    </row>
    <row r="774" spans="1:28" ht="12.75" customHeight="1" x14ac:dyDescent="0.2">
      <c r="A774" s="12"/>
      <c r="B774" s="12"/>
      <c r="F774" s="63"/>
      <c r="G774" s="64"/>
      <c r="H774" s="64"/>
      <c r="N774" s="13"/>
      <c r="O774" s="12"/>
      <c r="P774" s="9"/>
      <c r="Q774" s="66"/>
      <c r="R774" s="12"/>
      <c r="S774" s="66"/>
      <c r="T774" s="12"/>
      <c r="U774" s="12"/>
      <c r="V774" s="9"/>
      <c r="W774" s="9"/>
      <c r="X774" s="9"/>
      <c r="Y774" s="9"/>
      <c r="Z774" s="12"/>
      <c r="AA774" s="13"/>
      <c r="AB774" s="13"/>
    </row>
    <row r="775" spans="1:28" ht="12.75" customHeight="1" x14ac:dyDescent="0.2">
      <c r="A775" s="12"/>
      <c r="B775" s="12"/>
      <c r="F775" s="63"/>
      <c r="G775" s="64"/>
      <c r="H775" s="64"/>
      <c r="N775" s="13"/>
      <c r="O775" s="12"/>
      <c r="P775" s="9"/>
      <c r="Q775" s="66"/>
      <c r="R775" s="12"/>
      <c r="S775" s="66"/>
      <c r="T775" s="12"/>
      <c r="U775" s="12"/>
      <c r="V775" s="9"/>
      <c r="W775" s="9"/>
      <c r="X775" s="9"/>
      <c r="Y775" s="9"/>
      <c r="Z775" s="12"/>
      <c r="AA775" s="13"/>
      <c r="AB775" s="13"/>
    </row>
    <row r="776" spans="1:28" ht="12.75" customHeight="1" x14ac:dyDescent="0.2">
      <c r="A776" s="12"/>
      <c r="B776" s="12"/>
      <c r="F776" s="63"/>
      <c r="G776" s="64"/>
      <c r="H776" s="64"/>
      <c r="N776" s="13"/>
      <c r="O776" s="12"/>
      <c r="P776" s="9"/>
      <c r="Q776" s="66"/>
      <c r="R776" s="12"/>
      <c r="S776" s="66"/>
      <c r="T776" s="12"/>
      <c r="U776" s="12"/>
      <c r="V776" s="9"/>
      <c r="W776" s="9"/>
      <c r="X776" s="9"/>
      <c r="Y776" s="9"/>
      <c r="Z776" s="12"/>
      <c r="AA776" s="13"/>
      <c r="AB776" s="13"/>
    </row>
    <row r="777" spans="1:28" ht="12.75" customHeight="1" x14ac:dyDescent="0.2">
      <c r="A777" s="12"/>
      <c r="B777" s="12"/>
      <c r="F777" s="63"/>
      <c r="G777" s="64"/>
      <c r="H777" s="64"/>
      <c r="N777" s="13"/>
      <c r="O777" s="12"/>
      <c r="P777" s="9"/>
      <c r="Q777" s="66"/>
      <c r="R777" s="12"/>
      <c r="S777" s="66"/>
      <c r="T777" s="12"/>
      <c r="U777" s="12"/>
      <c r="V777" s="9"/>
      <c r="W777" s="9"/>
      <c r="X777" s="9"/>
      <c r="Y777" s="9"/>
      <c r="Z777" s="12"/>
      <c r="AA777" s="13"/>
      <c r="AB777" s="13"/>
    </row>
    <row r="778" spans="1:28" ht="12.75" customHeight="1" x14ac:dyDescent="0.2">
      <c r="A778" s="12"/>
      <c r="B778" s="12"/>
      <c r="F778" s="63"/>
      <c r="G778" s="64"/>
      <c r="H778" s="64"/>
      <c r="N778" s="13"/>
      <c r="O778" s="12"/>
      <c r="P778" s="9"/>
      <c r="Q778" s="66"/>
      <c r="R778" s="12"/>
      <c r="S778" s="66"/>
      <c r="T778" s="12"/>
      <c r="U778" s="12"/>
      <c r="V778" s="9"/>
      <c r="W778" s="9"/>
      <c r="X778" s="9"/>
      <c r="Y778" s="9"/>
      <c r="Z778" s="12"/>
      <c r="AA778" s="13"/>
      <c r="AB778" s="13"/>
    </row>
    <row r="779" spans="1:28" ht="12.75" customHeight="1" x14ac:dyDescent="0.2">
      <c r="A779" s="12"/>
      <c r="B779" s="12"/>
      <c r="F779" s="63"/>
      <c r="G779" s="64"/>
      <c r="H779" s="64"/>
      <c r="N779" s="13"/>
      <c r="O779" s="12"/>
      <c r="P779" s="9"/>
      <c r="Q779" s="66"/>
      <c r="R779" s="12"/>
      <c r="S779" s="66"/>
      <c r="T779" s="12"/>
      <c r="U779" s="12"/>
      <c r="V779" s="9"/>
      <c r="W779" s="9"/>
      <c r="X779" s="9"/>
      <c r="Y779" s="9"/>
      <c r="Z779" s="12"/>
      <c r="AA779" s="13"/>
      <c r="AB779" s="13"/>
    </row>
    <row r="780" spans="1:28" ht="12.75" customHeight="1" x14ac:dyDescent="0.2">
      <c r="A780" s="12"/>
      <c r="B780" s="12"/>
      <c r="F780" s="63"/>
      <c r="G780" s="64"/>
      <c r="H780" s="64"/>
      <c r="N780" s="13"/>
      <c r="O780" s="12"/>
      <c r="P780" s="9"/>
      <c r="Q780" s="66"/>
      <c r="R780" s="12"/>
      <c r="S780" s="66"/>
      <c r="T780" s="12"/>
      <c r="U780" s="12"/>
      <c r="V780" s="9"/>
      <c r="W780" s="9"/>
      <c r="X780" s="9"/>
      <c r="Y780" s="9"/>
      <c r="Z780" s="12"/>
      <c r="AA780" s="13"/>
      <c r="AB780" s="13"/>
    </row>
    <row r="781" spans="1:28" ht="12.75" customHeight="1" x14ac:dyDescent="0.2">
      <c r="A781" s="12"/>
      <c r="B781" s="12"/>
      <c r="F781" s="63"/>
      <c r="G781" s="64"/>
      <c r="H781" s="64"/>
      <c r="N781" s="13"/>
      <c r="O781" s="12"/>
      <c r="P781" s="9"/>
      <c r="Q781" s="66"/>
      <c r="R781" s="12"/>
      <c r="S781" s="66"/>
      <c r="T781" s="12"/>
      <c r="U781" s="12"/>
      <c r="V781" s="9"/>
      <c r="W781" s="9"/>
      <c r="X781" s="9"/>
      <c r="Y781" s="9"/>
      <c r="Z781" s="12"/>
      <c r="AA781" s="13"/>
      <c r="AB781" s="13"/>
    </row>
    <row r="782" spans="1:28" ht="12.75" customHeight="1" x14ac:dyDescent="0.2">
      <c r="A782" s="12"/>
      <c r="B782" s="12"/>
      <c r="F782" s="63"/>
      <c r="G782" s="64"/>
      <c r="H782" s="64"/>
      <c r="N782" s="13"/>
      <c r="O782" s="12"/>
      <c r="P782" s="9"/>
      <c r="Q782" s="66"/>
      <c r="R782" s="12"/>
      <c r="S782" s="66"/>
      <c r="T782" s="12"/>
      <c r="U782" s="12"/>
      <c r="V782" s="9"/>
      <c r="W782" s="9"/>
      <c r="X782" s="9"/>
      <c r="Y782" s="9"/>
      <c r="Z782" s="12"/>
      <c r="AA782" s="13"/>
      <c r="AB782" s="13"/>
    </row>
    <row r="783" spans="1:28" ht="12.75" customHeight="1" x14ac:dyDescent="0.2">
      <c r="A783" s="12"/>
      <c r="B783" s="12"/>
      <c r="F783" s="63"/>
      <c r="G783" s="64"/>
      <c r="H783" s="64"/>
      <c r="N783" s="13"/>
      <c r="O783" s="12"/>
      <c r="P783" s="9"/>
      <c r="Q783" s="66"/>
      <c r="R783" s="12"/>
      <c r="S783" s="66"/>
      <c r="T783" s="12"/>
      <c r="U783" s="12"/>
      <c r="V783" s="9"/>
      <c r="W783" s="9"/>
      <c r="X783" s="9"/>
      <c r="Y783" s="9"/>
      <c r="Z783" s="12"/>
      <c r="AA783" s="13"/>
      <c r="AB783" s="13"/>
    </row>
    <row r="784" spans="1:28" ht="12.75" customHeight="1" x14ac:dyDescent="0.2">
      <c r="A784" s="12"/>
      <c r="B784" s="12"/>
      <c r="F784" s="63"/>
      <c r="G784" s="64"/>
      <c r="H784" s="64"/>
      <c r="N784" s="13"/>
      <c r="O784" s="12"/>
      <c r="P784" s="9"/>
      <c r="Q784" s="66"/>
      <c r="R784" s="12"/>
      <c r="S784" s="66"/>
      <c r="T784" s="12"/>
      <c r="U784" s="12"/>
      <c r="V784" s="9"/>
      <c r="W784" s="9"/>
      <c r="X784" s="9"/>
      <c r="Y784" s="9"/>
      <c r="Z784" s="12"/>
      <c r="AA784" s="13"/>
      <c r="AB784" s="13"/>
    </row>
    <row r="785" spans="1:28" ht="12.75" customHeight="1" x14ac:dyDescent="0.2">
      <c r="A785" s="12"/>
      <c r="B785" s="12"/>
      <c r="F785" s="63"/>
      <c r="G785" s="64"/>
      <c r="H785" s="64"/>
      <c r="N785" s="13"/>
      <c r="O785" s="12"/>
      <c r="P785" s="9"/>
      <c r="Q785" s="66"/>
      <c r="R785" s="12"/>
      <c r="S785" s="66"/>
      <c r="T785" s="12"/>
      <c r="U785" s="12"/>
      <c r="V785" s="9"/>
      <c r="W785" s="9"/>
      <c r="X785" s="9"/>
      <c r="Y785" s="9"/>
      <c r="Z785" s="12"/>
      <c r="AA785" s="13"/>
      <c r="AB785" s="13"/>
    </row>
    <row r="786" spans="1:28" ht="12.75" customHeight="1" x14ac:dyDescent="0.2">
      <c r="A786" s="12"/>
      <c r="B786" s="12"/>
      <c r="F786" s="63"/>
      <c r="G786" s="64"/>
      <c r="H786" s="64"/>
      <c r="N786" s="13"/>
      <c r="O786" s="12"/>
      <c r="P786" s="9"/>
      <c r="Q786" s="66"/>
      <c r="R786" s="12"/>
      <c r="S786" s="66"/>
      <c r="T786" s="12"/>
      <c r="U786" s="12"/>
      <c r="V786" s="9"/>
      <c r="W786" s="9"/>
      <c r="X786" s="9"/>
      <c r="Y786" s="9"/>
      <c r="Z786" s="12"/>
      <c r="AA786" s="13"/>
      <c r="AB786" s="13"/>
    </row>
    <row r="787" spans="1:28" ht="12.75" customHeight="1" x14ac:dyDescent="0.2">
      <c r="A787" s="12"/>
      <c r="B787" s="12"/>
      <c r="F787" s="63"/>
      <c r="G787" s="64"/>
      <c r="H787" s="64"/>
      <c r="N787" s="13"/>
      <c r="O787" s="12"/>
      <c r="P787" s="9"/>
      <c r="Q787" s="66"/>
      <c r="R787" s="12"/>
      <c r="S787" s="66"/>
      <c r="T787" s="12"/>
      <c r="U787" s="12"/>
      <c r="V787" s="9"/>
      <c r="W787" s="9"/>
      <c r="X787" s="9"/>
      <c r="Y787" s="9"/>
      <c r="Z787" s="12"/>
      <c r="AA787" s="13"/>
      <c r="AB787" s="13"/>
    </row>
    <row r="788" spans="1:28" ht="12.75" customHeight="1" x14ac:dyDescent="0.2">
      <c r="A788" s="12"/>
      <c r="B788" s="12"/>
      <c r="F788" s="63"/>
      <c r="G788" s="64"/>
      <c r="H788" s="64"/>
      <c r="N788" s="13"/>
      <c r="O788" s="12"/>
      <c r="P788" s="9"/>
      <c r="Q788" s="66"/>
      <c r="R788" s="12"/>
      <c r="S788" s="66"/>
      <c r="T788" s="12"/>
      <c r="U788" s="12"/>
      <c r="V788" s="9"/>
      <c r="W788" s="9"/>
      <c r="X788" s="9"/>
      <c r="Y788" s="9"/>
      <c r="Z788" s="12"/>
      <c r="AA788" s="13"/>
      <c r="AB788" s="13"/>
    </row>
    <row r="789" spans="1:28" ht="12.75" customHeight="1" x14ac:dyDescent="0.2">
      <c r="A789" s="12"/>
      <c r="B789" s="12"/>
      <c r="F789" s="63"/>
      <c r="G789" s="64"/>
      <c r="H789" s="64"/>
      <c r="N789" s="13"/>
      <c r="O789" s="12"/>
      <c r="P789" s="9"/>
      <c r="Q789" s="66"/>
      <c r="R789" s="12"/>
      <c r="S789" s="66"/>
      <c r="T789" s="12"/>
      <c r="U789" s="12"/>
      <c r="V789" s="9"/>
      <c r="W789" s="9"/>
      <c r="X789" s="9"/>
      <c r="Y789" s="9"/>
      <c r="Z789" s="12"/>
      <c r="AA789" s="13"/>
      <c r="AB789" s="13"/>
    </row>
    <row r="790" spans="1:28" ht="12.75" customHeight="1" x14ac:dyDescent="0.2">
      <c r="A790" s="12"/>
      <c r="B790" s="12"/>
      <c r="F790" s="63"/>
      <c r="G790" s="64"/>
      <c r="H790" s="64"/>
      <c r="N790" s="13"/>
      <c r="O790" s="12"/>
      <c r="P790" s="9"/>
      <c r="Q790" s="66"/>
      <c r="R790" s="12"/>
      <c r="S790" s="66"/>
      <c r="T790" s="12"/>
      <c r="U790" s="12"/>
      <c r="V790" s="9"/>
      <c r="W790" s="9"/>
      <c r="X790" s="9"/>
      <c r="Y790" s="9"/>
      <c r="Z790" s="12"/>
      <c r="AA790" s="13"/>
      <c r="AB790" s="13"/>
    </row>
    <row r="791" spans="1:28" ht="12.75" customHeight="1" x14ac:dyDescent="0.2">
      <c r="A791" s="12"/>
      <c r="B791" s="12"/>
      <c r="F791" s="63"/>
      <c r="G791" s="64"/>
      <c r="H791" s="64"/>
      <c r="N791" s="13"/>
      <c r="O791" s="12"/>
      <c r="P791" s="9"/>
      <c r="Q791" s="66"/>
      <c r="R791" s="12"/>
      <c r="S791" s="66"/>
      <c r="T791" s="12"/>
      <c r="U791" s="12"/>
      <c r="V791" s="9"/>
      <c r="W791" s="9"/>
      <c r="X791" s="9"/>
      <c r="Y791" s="9"/>
      <c r="Z791" s="12"/>
      <c r="AA791" s="13"/>
      <c r="AB791" s="13"/>
    </row>
    <row r="792" spans="1:28" ht="12.75" customHeight="1" x14ac:dyDescent="0.2">
      <c r="A792" s="12"/>
      <c r="B792" s="12"/>
      <c r="F792" s="63"/>
      <c r="G792" s="64"/>
      <c r="H792" s="64"/>
      <c r="N792" s="13"/>
      <c r="O792" s="12"/>
      <c r="P792" s="9"/>
      <c r="Q792" s="66"/>
      <c r="R792" s="12"/>
      <c r="S792" s="66"/>
      <c r="T792" s="12"/>
      <c r="U792" s="12"/>
      <c r="V792" s="9"/>
      <c r="W792" s="9"/>
      <c r="X792" s="9"/>
      <c r="Y792" s="9"/>
      <c r="Z792" s="12"/>
      <c r="AA792" s="13"/>
      <c r="AB792" s="13"/>
    </row>
    <row r="793" spans="1:28" ht="12.75" customHeight="1" x14ac:dyDescent="0.2">
      <c r="A793" s="12"/>
      <c r="B793" s="12"/>
      <c r="F793" s="63"/>
      <c r="G793" s="64"/>
      <c r="H793" s="64"/>
      <c r="N793" s="13"/>
      <c r="O793" s="12"/>
      <c r="P793" s="9"/>
      <c r="Q793" s="66"/>
      <c r="R793" s="12"/>
      <c r="S793" s="66"/>
      <c r="T793" s="12"/>
      <c r="U793" s="12"/>
      <c r="V793" s="9"/>
      <c r="W793" s="9"/>
      <c r="X793" s="9"/>
      <c r="Y793" s="9"/>
      <c r="Z793" s="12"/>
      <c r="AA793" s="13"/>
      <c r="AB793" s="13"/>
    </row>
    <row r="794" spans="1:28" ht="12.75" customHeight="1" x14ac:dyDescent="0.2">
      <c r="A794" s="12"/>
      <c r="B794" s="12"/>
      <c r="F794" s="63"/>
      <c r="G794" s="64"/>
      <c r="H794" s="64"/>
      <c r="N794" s="13"/>
      <c r="O794" s="12"/>
      <c r="P794" s="9"/>
      <c r="Q794" s="66"/>
      <c r="R794" s="12"/>
      <c r="S794" s="66"/>
      <c r="T794" s="12"/>
      <c r="U794" s="12"/>
      <c r="V794" s="9"/>
      <c r="W794" s="9"/>
      <c r="X794" s="9"/>
      <c r="Y794" s="9"/>
      <c r="Z794" s="12"/>
      <c r="AA794" s="13"/>
      <c r="AB794" s="13"/>
    </row>
    <row r="795" spans="1:28" ht="12.75" customHeight="1" x14ac:dyDescent="0.2">
      <c r="A795" s="12"/>
      <c r="B795" s="12"/>
      <c r="F795" s="63"/>
      <c r="G795" s="64"/>
      <c r="H795" s="64"/>
      <c r="N795" s="13"/>
      <c r="O795" s="12"/>
      <c r="P795" s="9"/>
      <c r="Q795" s="66"/>
      <c r="R795" s="12"/>
      <c r="S795" s="66"/>
      <c r="T795" s="12"/>
      <c r="U795" s="12"/>
      <c r="V795" s="9"/>
      <c r="W795" s="9"/>
      <c r="X795" s="9"/>
      <c r="Y795" s="9"/>
      <c r="Z795" s="12"/>
      <c r="AA795" s="13"/>
      <c r="AB795" s="13"/>
    </row>
    <row r="796" spans="1:28" ht="12.75" customHeight="1" x14ac:dyDescent="0.2">
      <c r="A796" s="12"/>
      <c r="B796" s="12"/>
      <c r="F796" s="63"/>
      <c r="G796" s="64"/>
      <c r="H796" s="64"/>
      <c r="N796" s="13"/>
      <c r="O796" s="12"/>
      <c r="P796" s="9"/>
      <c r="Q796" s="66"/>
      <c r="R796" s="12"/>
      <c r="S796" s="66"/>
      <c r="T796" s="12"/>
      <c r="U796" s="12"/>
      <c r="V796" s="9"/>
      <c r="W796" s="9"/>
      <c r="X796" s="9"/>
      <c r="Y796" s="9"/>
      <c r="Z796" s="12"/>
      <c r="AA796" s="13"/>
      <c r="AB796" s="13"/>
    </row>
    <row r="797" spans="1:28" ht="12.75" customHeight="1" x14ac:dyDescent="0.2">
      <c r="A797" s="12"/>
      <c r="B797" s="12"/>
      <c r="F797" s="63"/>
      <c r="G797" s="64"/>
      <c r="H797" s="64"/>
      <c r="N797" s="13"/>
      <c r="O797" s="12"/>
      <c r="P797" s="9"/>
      <c r="Q797" s="66"/>
      <c r="R797" s="12"/>
      <c r="S797" s="66"/>
      <c r="T797" s="12"/>
      <c r="U797" s="12"/>
      <c r="V797" s="9"/>
      <c r="W797" s="9"/>
      <c r="X797" s="9"/>
      <c r="Y797" s="9"/>
      <c r="Z797" s="12"/>
      <c r="AA797" s="13"/>
      <c r="AB797" s="13"/>
    </row>
    <row r="798" spans="1:28" ht="12.75" customHeight="1" x14ac:dyDescent="0.2">
      <c r="A798" s="12"/>
      <c r="B798" s="12"/>
      <c r="F798" s="63"/>
      <c r="G798" s="64"/>
      <c r="H798" s="64"/>
      <c r="N798" s="13"/>
      <c r="O798" s="12"/>
      <c r="P798" s="9"/>
      <c r="Q798" s="66"/>
      <c r="R798" s="12"/>
      <c r="S798" s="66"/>
      <c r="T798" s="12"/>
      <c r="U798" s="12"/>
      <c r="V798" s="9"/>
      <c r="W798" s="9"/>
      <c r="X798" s="9"/>
      <c r="Y798" s="9"/>
      <c r="Z798" s="12"/>
      <c r="AA798" s="13"/>
      <c r="AB798" s="13"/>
    </row>
    <row r="799" spans="1:28" ht="12.75" customHeight="1" x14ac:dyDescent="0.2">
      <c r="A799" s="12"/>
      <c r="B799" s="12"/>
      <c r="F799" s="63"/>
      <c r="G799" s="64"/>
      <c r="H799" s="64"/>
      <c r="N799" s="13"/>
      <c r="O799" s="12"/>
      <c r="P799" s="9"/>
      <c r="Q799" s="66"/>
      <c r="R799" s="12"/>
      <c r="S799" s="66"/>
      <c r="T799" s="12"/>
      <c r="U799" s="12"/>
      <c r="V799" s="9"/>
      <c r="W799" s="9"/>
      <c r="X799" s="9"/>
      <c r="Y799" s="9"/>
      <c r="Z799" s="12"/>
      <c r="AA799" s="13"/>
      <c r="AB799" s="13"/>
    </row>
    <row r="800" spans="1:28" ht="12.75" customHeight="1" x14ac:dyDescent="0.2">
      <c r="A800" s="12"/>
      <c r="B800" s="12"/>
      <c r="F800" s="63"/>
      <c r="G800" s="64"/>
      <c r="H800" s="64"/>
      <c r="N800" s="13"/>
      <c r="O800" s="12"/>
      <c r="P800" s="9"/>
      <c r="Q800" s="66"/>
      <c r="R800" s="12"/>
      <c r="S800" s="66"/>
      <c r="T800" s="12"/>
      <c r="U800" s="12"/>
      <c r="V800" s="9"/>
      <c r="W800" s="9"/>
      <c r="X800" s="9"/>
      <c r="Y800" s="9"/>
      <c r="Z800" s="12"/>
      <c r="AA800" s="13"/>
      <c r="AB800" s="13"/>
    </row>
    <row r="801" spans="1:28" ht="12.75" customHeight="1" x14ac:dyDescent="0.2">
      <c r="A801" s="12"/>
      <c r="B801" s="12"/>
      <c r="F801" s="63"/>
      <c r="G801" s="64"/>
      <c r="H801" s="64"/>
      <c r="N801" s="13"/>
      <c r="O801" s="12"/>
      <c r="P801" s="9"/>
      <c r="Q801" s="66"/>
      <c r="R801" s="12"/>
      <c r="S801" s="66"/>
      <c r="T801" s="12"/>
      <c r="U801" s="12"/>
      <c r="V801" s="9"/>
      <c r="W801" s="9"/>
      <c r="X801" s="9"/>
      <c r="Y801" s="9"/>
      <c r="Z801" s="12"/>
      <c r="AA801" s="13"/>
      <c r="AB801" s="13"/>
    </row>
    <row r="802" spans="1:28" ht="12.75" customHeight="1" x14ac:dyDescent="0.2">
      <c r="A802" s="12"/>
      <c r="B802" s="12"/>
      <c r="F802" s="63"/>
      <c r="G802" s="64"/>
      <c r="H802" s="64"/>
      <c r="N802" s="13"/>
      <c r="O802" s="12"/>
      <c r="P802" s="9"/>
      <c r="Q802" s="66"/>
      <c r="R802" s="12"/>
      <c r="S802" s="66"/>
      <c r="T802" s="12"/>
      <c r="U802" s="12"/>
      <c r="V802" s="9"/>
      <c r="W802" s="9"/>
      <c r="X802" s="9"/>
      <c r="Y802" s="9"/>
      <c r="Z802" s="12"/>
      <c r="AA802" s="13"/>
      <c r="AB802" s="13"/>
    </row>
    <row r="803" spans="1:28" ht="12.75" customHeight="1" x14ac:dyDescent="0.2">
      <c r="A803" s="12"/>
      <c r="B803" s="12"/>
      <c r="F803" s="63"/>
      <c r="G803" s="64"/>
      <c r="H803" s="64"/>
      <c r="N803" s="13"/>
      <c r="O803" s="12"/>
      <c r="P803" s="9"/>
      <c r="Q803" s="66"/>
      <c r="R803" s="12"/>
      <c r="S803" s="66"/>
      <c r="T803" s="12"/>
      <c r="U803" s="12"/>
      <c r="V803" s="9"/>
      <c r="W803" s="9"/>
      <c r="X803" s="9"/>
      <c r="Y803" s="9"/>
      <c r="Z803" s="12"/>
      <c r="AA803" s="13"/>
      <c r="AB803" s="13"/>
    </row>
    <row r="804" spans="1:28" ht="12.75" customHeight="1" x14ac:dyDescent="0.2">
      <c r="A804" s="12"/>
      <c r="B804" s="12"/>
      <c r="F804" s="63"/>
      <c r="G804" s="64"/>
      <c r="H804" s="64"/>
      <c r="N804" s="13"/>
      <c r="O804" s="12"/>
      <c r="P804" s="9"/>
      <c r="Q804" s="66"/>
      <c r="R804" s="12"/>
      <c r="S804" s="66"/>
      <c r="T804" s="12"/>
      <c r="U804" s="12"/>
      <c r="V804" s="9"/>
      <c r="W804" s="9"/>
      <c r="X804" s="9"/>
      <c r="Y804" s="9"/>
      <c r="Z804" s="12"/>
      <c r="AA804" s="13"/>
      <c r="AB804" s="13"/>
    </row>
    <row r="805" spans="1:28" ht="12.75" customHeight="1" x14ac:dyDescent="0.2">
      <c r="A805" s="12"/>
      <c r="B805" s="12"/>
      <c r="F805" s="63"/>
      <c r="G805" s="64"/>
      <c r="H805" s="64"/>
      <c r="N805" s="13"/>
      <c r="O805" s="12"/>
      <c r="P805" s="9"/>
      <c r="Q805" s="66"/>
      <c r="R805" s="12"/>
      <c r="S805" s="66"/>
      <c r="T805" s="12"/>
      <c r="U805" s="12"/>
      <c r="V805" s="9"/>
      <c r="W805" s="9"/>
      <c r="X805" s="9"/>
      <c r="Y805" s="9"/>
      <c r="Z805" s="12"/>
      <c r="AA805" s="13"/>
      <c r="AB805" s="13"/>
    </row>
    <row r="806" spans="1:28" ht="12.75" customHeight="1" x14ac:dyDescent="0.2">
      <c r="A806" s="12"/>
      <c r="B806" s="12"/>
      <c r="F806" s="63"/>
      <c r="G806" s="64"/>
      <c r="H806" s="64"/>
      <c r="N806" s="13"/>
      <c r="O806" s="12"/>
      <c r="P806" s="9"/>
      <c r="Q806" s="66"/>
      <c r="R806" s="12"/>
      <c r="S806" s="66"/>
      <c r="T806" s="12"/>
      <c r="U806" s="12"/>
      <c r="V806" s="9"/>
      <c r="W806" s="9"/>
      <c r="X806" s="9"/>
      <c r="Y806" s="9"/>
      <c r="Z806" s="12"/>
      <c r="AA806" s="13"/>
      <c r="AB806" s="13"/>
    </row>
    <row r="807" spans="1:28" ht="12.75" customHeight="1" x14ac:dyDescent="0.2">
      <c r="A807" s="12"/>
      <c r="B807" s="12"/>
      <c r="F807" s="63"/>
      <c r="G807" s="64"/>
      <c r="H807" s="64"/>
      <c r="N807" s="13"/>
      <c r="O807" s="12"/>
      <c r="P807" s="9"/>
      <c r="Q807" s="66"/>
      <c r="R807" s="12"/>
      <c r="S807" s="66"/>
      <c r="T807" s="12"/>
      <c r="U807" s="12"/>
      <c r="V807" s="9"/>
      <c r="W807" s="9"/>
      <c r="X807" s="9"/>
      <c r="Y807" s="9"/>
      <c r="Z807" s="12"/>
      <c r="AA807" s="13"/>
      <c r="AB807" s="13"/>
    </row>
    <row r="808" spans="1:28" ht="12.75" customHeight="1" x14ac:dyDescent="0.2">
      <c r="A808" s="12"/>
      <c r="B808" s="12"/>
      <c r="F808" s="63"/>
      <c r="G808" s="64"/>
      <c r="H808" s="64"/>
      <c r="N808" s="13"/>
      <c r="O808" s="12"/>
      <c r="P808" s="9"/>
      <c r="Q808" s="66"/>
      <c r="R808" s="12"/>
      <c r="S808" s="66"/>
      <c r="T808" s="12"/>
      <c r="U808" s="12"/>
      <c r="V808" s="9"/>
      <c r="W808" s="9"/>
      <c r="X808" s="9"/>
      <c r="Y808" s="9"/>
      <c r="Z808" s="12"/>
      <c r="AA808" s="13"/>
      <c r="AB808" s="13"/>
    </row>
    <row r="809" spans="1:28" ht="12.75" customHeight="1" x14ac:dyDescent="0.2">
      <c r="A809" s="12"/>
      <c r="B809" s="12"/>
      <c r="F809" s="63"/>
      <c r="G809" s="64"/>
      <c r="H809" s="64"/>
      <c r="N809" s="13"/>
      <c r="O809" s="12"/>
      <c r="P809" s="9"/>
      <c r="Q809" s="66"/>
      <c r="R809" s="12"/>
      <c r="S809" s="66"/>
      <c r="T809" s="12"/>
      <c r="U809" s="12"/>
      <c r="V809" s="9"/>
      <c r="W809" s="9"/>
      <c r="X809" s="9"/>
      <c r="Y809" s="9"/>
      <c r="Z809" s="12"/>
      <c r="AA809" s="13"/>
      <c r="AB809" s="13"/>
    </row>
    <row r="810" spans="1:28" ht="12.75" customHeight="1" x14ac:dyDescent="0.2">
      <c r="A810" s="12"/>
      <c r="B810" s="12"/>
      <c r="F810" s="63"/>
      <c r="G810" s="64"/>
      <c r="H810" s="64"/>
      <c r="N810" s="13"/>
      <c r="O810" s="12"/>
      <c r="P810" s="9"/>
      <c r="Q810" s="66"/>
      <c r="R810" s="12"/>
      <c r="S810" s="66"/>
      <c r="T810" s="12"/>
      <c r="U810" s="12"/>
      <c r="V810" s="9"/>
      <c r="W810" s="9"/>
      <c r="X810" s="9"/>
      <c r="Y810" s="9"/>
      <c r="Z810" s="12"/>
      <c r="AA810" s="13"/>
      <c r="AB810" s="13"/>
    </row>
    <row r="811" spans="1:28" ht="12.75" customHeight="1" x14ac:dyDescent="0.2">
      <c r="A811" s="12"/>
      <c r="B811" s="12"/>
      <c r="F811" s="63"/>
      <c r="G811" s="64"/>
      <c r="H811" s="64"/>
      <c r="N811" s="13"/>
      <c r="O811" s="12"/>
      <c r="P811" s="9"/>
      <c r="Q811" s="66"/>
      <c r="R811" s="12"/>
      <c r="S811" s="66"/>
      <c r="T811" s="12"/>
      <c r="U811" s="12"/>
      <c r="V811" s="9"/>
      <c r="W811" s="9"/>
      <c r="X811" s="9"/>
      <c r="Y811" s="9"/>
      <c r="Z811" s="12"/>
      <c r="AA811" s="13"/>
      <c r="AB811" s="13"/>
    </row>
    <row r="812" spans="1:28" ht="12.75" customHeight="1" x14ac:dyDescent="0.2">
      <c r="A812" s="12"/>
      <c r="B812" s="12"/>
      <c r="F812" s="63"/>
      <c r="G812" s="64"/>
      <c r="H812" s="64"/>
      <c r="N812" s="13"/>
      <c r="O812" s="12"/>
      <c r="P812" s="9"/>
      <c r="Q812" s="66"/>
      <c r="R812" s="12"/>
      <c r="S812" s="66"/>
      <c r="T812" s="12"/>
      <c r="U812" s="12"/>
      <c r="V812" s="9"/>
      <c r="W812" s="9"/>
      <c r="X812" s="9"/>
      <c r="Y812" s="9"/>
      <c r="Z812" s="12"/>
      <c r="AA812" s="13"/>
      <c r="AB812" s="13"/>
    </row>
    <row r="813" spans="1:28" ht="12.75" customHeight="1" x14ac:dyDescent="0.2">
      <c r="A813" s="12"/>
      <c r="B813" s="12"/>
      <c r="F813" s="63"/>
      <c r="G813" s="64"/>
      <c r="H813" s="64"/>
      <c r="N813" s="13"/>
      <c r="O813" s="12"/>
      <c r="P813" s="9"/>
      <c r="Q813" s="66"/>
      <c r="R813" s="12"/>
      <c r="S813" s="66"/>
      <c r="T813" s="12"/>
      <c r="U813" s="12"/>
      <c r="V813" s="9"/>
      <c r="W813" s="9"/>
      <c r="X813" s="9"/>
      <c r="Y813" s="9"/>
      <c r="Z813" s="12"/>
      <c r="AA813" s="13"/>
      <c r="AB813" s="13"/>
    </row>
    <row r="814" spans="1:28" ht="12.75" customHeight="1" x14ac:dyDescent="0.2">
      <c r="A814" s="12"/>
      <c r="B814" s="12"/>
      <c r="F814" s="63"/>
      <c r="G814" s="64"/>
      <c r="H814" s="64"/>
      <c r="N814" s="13"/>
      <c r="O814" s="12"/>
      <c r="P814" s="9"/>
      <c r="Q814" s="66"/>
      <c r="R814" s="12"/>
      <c r="S814" s="66"/>
      <c r="T814" s="12"/>
      <c r="U814" s="12"/>
      <c r="V814" s="9"/>
      <c r="W814" s="9"/>
      <c r="X814" s="9"/>
      <c r="Y814" s="9"/>
      <c r="Z814" s="12"/>
      <c r="AA814" s="13"/>
      <c r="AB814" s="13"/>
    </row>
    <row r="815" spans="1:28" ht="12.75" customHeight="1" x14ac:dyDescent="0.2">
      <c r="A815" s="12"/>
      <c r="B815" s="12"/>
      <c r="F815" s="63"/>
      <c r="G815" s="64"/>
      <c r="H815" s="64"/>
      <c r="N815" s="13"/>
      <c r="O815" s="12"/>
      <c r="P815" s="9"/>
      <c r="Q815" s="66"/>
      <c r="R815" s="12"/>
      <c r="S815" s="66"/>
      <c r="T815" s="12"/>
      <c r="U815" s="12"/>
      <c r="V815" s="9"/>
      <c r="W815" s="9"/>
      <c r="X815" s="9"/>
      <c r="Y815" s="9"/>
      <c r="Z815" s="12"/>
      <c r="AA815" s="13"/>
      <c r="AB815" s="13"/>
    </row>
    <row r="816" spans="1:28" ht="12.75" customHeight="1" x14ac:dyDescent="0.2">
      <c r="A816" s="12"/>
      <c r="B816" s="12"/>
      <c r="F816" s="63"/>
      <c r="G816" s="64"/>
      <c r="H816" s="64"/>
      <c r="N816" s="13"/>
      <c r="O816" s="12"/>
      <c r="P816" s="9"/>
      <c r="Q816" s="66"/>
      <c r="R816" s="12"/>
      <c r="S816" s="66"/>
      <c r="T816" s="12"/>
      <c r="U816" s="12"/>
      <c r="V816" s="9"/>
      <c r="W816" s="9"/>
      <c r="X816" s="9"/>
      <c r="Y816" s="9"/>
      <c r="Z816" s="12"/>
      <c r="AA816" s="13"/>
      <c r="AB816" s="13"/>
    </row>
    <row r="817" spans="1:28" ht="12.75" customHeight="1" x14ac:dyDescent="0.2">
      <c r="A817" s="12"/>
      <c r="B817" s="12"/>
      <c r="F817" s="63"/>
      <c r="G817" s="64"/>
      <c r="H817" s="64"/>
      <c r="N817" s="13"/>
      <c r="O817" s="12"/>
      <c r="P817" s="9"/>
      <c r="Q817" s="66"/>
      <c r="R817" s="12"/>
      <c r="S817" s="66"/>
      <c r="T817" s="12"/>
      <c r="U817" s="12"/>
      <c r="V817" s="9"/>
      <c r="W817" s="9"/>
      <c r="X817" s="9"/>
      <c r="Y817" s="9"/>
      <c r="Z817" s="12"/>
      <c r="AA817" s="13"/>
      <c r="AB817" s="13"/>
    </row>
    <row r="818" spans="1:28" ht="12.75" customHeight="1" x14ac:dyDescent="0.2">
      <c r="A818" s="12"/>
      <c r="B818" s="12"/>
      <c r="F818" s="63"/>
      <c r="G818" s="64"/>
      <c r="H818" s="64"/>
      <c r="N818" s="13"/>
      <c r="O818" s="12"/>
      <c r="P818" s="9"/>
      <c r="Q818" s="66"/>
      <c r="R818" s="12"/>
      <c r="S818" s="66"/>
      <c r="T818" s="12"/>
      <c r="U818" s="12"/>
      <c r="V818" s="9"/>
      <c r="W818" s="9"/>
      <c r="X818" s="9"/>
      <c r="Y818" s="9"/>
      <c r="Z818" s="12"/>
      <c r="AA818" s="13"/>
      <c r="AB818" s="13"/>
    </row>
    <row r="819" spans="1:28" ht="12.75" customHeight="1" x14ac:dyDescent="0.2">
      <c r="A819" s="12"/>
      <c r="B819" s="12"/>
      <c r="F819" s="63"/>
      <c r="G819" s="64"/>
      <c r="H819" s="64"/>
      <c r="N819" s="13"/>
      <c r="O819" s="12"/>
      <c r="P819" s="9"/>
      <c r="Q819" s="66"/>
      <c r="R819" s="12"/>
      <c r="S819" s="66"/>
      <c r="T819" s="12"/>
      <c r="U819" s="12"/>
      <c r="V819" s="9"/>
      <c r="W819" s="9"/>
      <c r="X819" s="9"/>
      <c r="Y819" s="9"/>
      <c r="Z819" s="12"/>
      <c r="AA819" s="13"/>
      <c r="AB819" s="13"/>
    </row>
    <row r="820" spans="1:28" ht="12.75" customHeight="1" x14ac:dyDescent="0.2">
      <c r="A820" s="12"/>
      <c r="B820" s="12"/>
      <c r="F820" s="63"/>
      <c r="G820" s="64"/>
      <c r="H820" s="64"/>
      <c r="N820" s="13"/>
      <c r="O820" s="12"/>
      <c r="P820" s="9"/>
      <c r="Q820" s="66"/>
      <c r="R820" s="12"/>
      <c r="S820" s="66"/>
      <c r="T820" s="12"/>
      <c r="U820" s="12"/>
      <c r="V820" s="9"/>
      <c r="W820" s="9"/>
      <c r="X820" s="9"/>
      <c r="Y820" s="9"/>
      <c r="Z820" s="12"/>
      <c r="AA820" s="13"/>
      <c r="AB820" s="13"/>
    </row>
    <row r="821" spans="1:28" ht="12.75" customHeight="1" x14ac:dyDescent="0.2">
      <c r="A821" s="12"/>
      <c r="B821" s="12"/>
      <c r="F821" s="63"/>
      <c r="G821" s="64"/>
      <c r="H821" s="64"/>
      <c r="N821" s="13"/>
      <c r="O821" s="12"/>
      <c r="P821" s="9"/>
      <c r="Q821" s="66"/>
      <c r="R821" s="12"/>
      <c r="S821" s="66"/>
      <c r="T821" s="12"/>
      <c r="U821" s="12"/>
      <c r="V821" s="9"/>
      <c r="W821" s="9"/>
      <c r="X821" s="9"/>
      <c r="Y821" s="9"/>
      <c r="Z821" s="12"/>
      <c r="AA821" s="13"/>
      <c r="AB821" s="13"/>
    </row>
    <row r="822" spans="1:28" ht="12.75" customHeight="1" x14ac:dyDescent="0.2">
      <c r="A822" s="12"/>
      <c r="B822" s="12"/>
      <c r="F822" s="63"/>
      <c r="G822" s="64"/>
      <c r="H822" s="64"/>
      <c r="N822" s="13"/>
      <c r="O822" s="12"/>
      <c r="P822" s="9"/>
      <c r="Q822" s="66"/>
      <c r="R822" s="12"/>
      <c r="S822" s="66"/>
      <c r="T822" s="12"/>
      <c r="U822" s="12"/>
      <c r="V822" s="9"/>
      <c r="W822" s="9"/>
      <c r="X822" s="9"/>
      <c r="Y822" s="9"/>
      <c r="Z822" s="12"/>
      <c r="AA822" s="13"/>
      <c r="AB822" s="13"/>
    </row>
    <row r="823" spans="1:28" ht="12.75" customHeight="1" x14ac:dyDescent="0.2">
      <c r="A823" s="12"/>
      <c r="B823" s="12"/>
      <c r="F823" s="63"/>
      <c r="G823" s="64"/>
      <c r="H823" s="64"/>
      <c r="N823" s="13"/>
      <c r="O823" s="12"/>
      <c r="P823" s="9"/>
      <c r="Q823" s="66"/>
      <c r="R823" s="12"/>
      <c r="S823" s="66"/>
      <c r="T823" s="12"/>
      <c r="U823" s="12"/>
      <c r="V823" s="9"/>
      <c r="W823" s="9"/>
      <c r="X823" s="9"/>
      <c r="Y823" s="9"/>
      <c r="Z823" s="12"/>
      <c r="AA823" s="13"/>
      <c r="AB823" s="13"/>
    </row>
    <row r="824" spans="1:28" ht="12.75" customHeight="1" x14ac:dyDescent="0.2">
      <c r="A824" s="12"/>
      <c r="B824" s="12"/>
      <c r="F824" s="63"/>
      <c r="G824" s="64"/>
      <c r="H824" s="64"/>
      <c r="N824" s="13"/>
      <c r="O824" s="12"/>
      <c r="P824" s="9"/>
      <c r="Q824" s="66"/>
      <c r="R824" s="12"/>
      <c r="S824" s="66"/>
      <c r="T824" s="12"/>
      <c r="U824" s="12"/>
      <c r="V824" s="9"/>
      <c r="W824" s="9"/>
      <c r="X824" s="9"/>
      <c r="Y824" s="9"/>
      <c r="Z824" s="12"/>
      <c r="AA824" s="13"/>
      <c r="AB824" s="13"/>
    </row>
    <row r="825" spans="1:28" ht="12.75" customHeight="1" x14ac:dyDescent="0.2">
      <c r="A825" s="12"/>
      <c r="B825" s="12"/>
      <c r="F825" s="63"/>
      <c r="G825" s="64"/>
      <c r="H825" s="64"/>
      <c r="N825" s="13"/>
      <c r="O825" s="12"/>
      <c r="P825" s="9"/>
      <c r="Q825" s="66"/>
      <c r="R825" s="12"/>
      <c r="S825" s="66"/>
      <c r="T825" s="12"/>
      <c r="U825" s="12"/>
      <c r="V825" s="9"/>
      <c r="W825" s="9"/>
      <c r="X825" s="9"/>
      <c r="Y825" s="9"/>
      <c r="Z825" s="12"/>
      <c r="AA825" s="13"/>
      <c r="AB825" s="13"/>
    </row>
    <row r="826" spans="1:28" ht="12.75" customHeight="1" x14ac:dyDescent="0.2">
      <c r="A826" s="12"/>
      <c r="B826" s="12"/>
      <c r="F826" s="63"/>
      <c r="G826" s="64"/>
      <c r="H826" s="64"/>
      <c r="N826" s="13"/>
      <c r="O826" s="12"/>
      <c r="P826" s="9"/>
      <c r="Q826" s="66"/>
      <c r="R826" s="12"/>
      <c r="S826" s="66"/>
      <c r="T826" s="12"/>
      <c r="U826" s="12"/>
      <c r="V826" s="9"/>
      <c r="W826" s="9"/>
      <c r="X826" s="9"/>
      <c r="Y826" s="9"/>
      <c r="Z826" s="12"/>
      <c r="AA826" s="13"/>
      <c r="AB826" s="13"/>
    </row>
    <row r="827" spans="1:28" ht="12.75" customHeight="1" x14ac:dyDescent="0.2">
      <c r="A827" s="12"/>
      <c r="B827" s="12"/>
      <c r="F827" s="63"/>
      <c r="G827" s="64"/>
      <c r="H827" s="64"/>
      <c r="N827" s="13"/>
      <c r="O827" s="12"/>
      <c r="P827" s="9"/>
      <c r="Q827" s="66"/>
      <c r="R827" s="12"/>
      <c r="S827" s="66"/>
      <c r="T827" s="12"/>
      <c r="U827" s="12"/>
      <c r="V827" s="9"/>
      <c r="W827" s="9"/>
      <c r="X827" s="9"/>
      <c r="Y827" s="9"/>
      <c r="Z827" s="12"/>
      <c r="AA827" s="13"/>
      <c r="AB827" s="13"/>
    </row>
    <row r="828" spans="1:28" ht="12.75" customHeight="1" x14ac:dyDescent="0.2">
      <c r="A828" s="12"/>
      <c r="B828" s="12"/>
      <c r="F828" s="63"/>
      <c r="G828" s="64"/>
      <c r="H828" s="64"/>
      <c r="N828" s="13"/>
      <c r="O828" s="12"/>
      <c r="P828" s="9"/>
      <c r="Q828" s="66"/>
      <c r="R828" s="12"/>
      <c r="S828" s="66"/>
      <c r="T828" s="12"/>
      <c r="U828" s="12"/>
      <c r="V828" s="9"/>
      <c r="W828" s="9"/>
      <c r="X828" s="9"/>
      <c r="Y828" s="9"/>
      <c r="Z828" s="12"/>
      <c r="AA828" s="13"/>
      <c r="AB828" s="13"/>
    </row>
    <row r="829" spans="1:28" ht="12.75" customHeight="1" x14ac:dyDescent="0.2">
      <c r="A829" s="12"/>
      <c r="B829" s="12"/>
      <c r="F829" s="63"/>
      <c r="G829" s="64"/>
      <c r="H829" s="64"/>
      <c r="N829" s="13"/>
      <c r="O829" s="12"/>
      <c r="P829" s="9"/>
      <c r="Q829" s="66"/>
      <c r="R829" s="12"/>
      <c r="S829" s="66"/>
      <c r="T829" s="12"/>
      <c r="U829" s="12"/>
      <c r="V829" s="9"/>
      <c r="W829" s="9"/>
      <c r="X829" s="9"/>
      <c r="Y829" s="9"/>
      <c r="Z829" s="12"/>
      <c r="AA829" s="13"/>
      <c r="AB829" s="13"/>
    </row>
    <row r="830" spans="1:28" ht="12.75" customHeight="1" x14ac:dyDescent="0.2">
      <c r="A830" s="12"/>
      <c r="B830" s="12"/>
      <c r="F830" s="63"/>
      <c r="G830" s="64"/>
      <c r="H830" s="64"/>
      <c r="N830" s="13"/>
      <c r="O830" s="12"/>
      <c r="P830" s="9"/>
      <c r="Q830" s="66"/>
      <c r="R830" s="12"/>
      <c r="S830" s="66"/>
      <c r="T830" s="12"/>
      <c r="U830" s="12"/>
      <c r="V830" s="9"/>
      <c r="W830" s="9"/>
      <c r="X830" s="9"/>
      <c r="Y830" s="9"/>
      <c r="Z830" s="12"/>
      <c r="AA830" s="13"/>
      <c r="AB830" s="13"/>
    </row>
    <row r="831" spans="1:28" ht="12.75" customHeight="1" x14ac:dyDescent="0.2">
      <c r="A831" s="12"/>
      <c r="B831" s="12"/>
      <c r="F831" s="63"/>
      <c r="G831" s="64"/>
      <c r="H831" s="64"/>
      <c r="N831" s="13"/>
      <c r="O831" s="12"/>
      <c r="P831" s="9"/>
      <c r="Q831" s="66"/>
      <c r="R831" s="12"/>
      <c r="S831" s="66"/>
      <c r="T831" s="12"/>
      <c r="U831" s="12"/>
      <c r="V831" s="9"/>
      <c r="W831" s="9"/>
      <c r="X831" s="9"/>
      <c r="Y831" s="9"/>
      <c r="Z831" s="12"/>
      <c r="AA831" s="13"/>
      <c r="AB831" s="13"/>
    </row>
    <row r="832" spans="1:28" ht="12.75" customHeight="1" x14ac:dyDescent="0.2">
      <c r="A832" s="12"/>
      <c r="B832" s="12"/>
      <c r="F832" s="63"/>
      <c r="G832" s="64"/>
      <c r="H832" s="64"/>
      <c r="N832" s="13"/>
      <c r="O832" s="12"/>
      <c r="P832" s="9"/>
      <c r="Q832" s="66"/>
      <c r="R832" s="12"/>
      <c r="S832" s="66"/>
      <c r="T832" s="12"/>
      <c r="U832" s="12"/>
      <c r="V832" s="9"/>
      <c r="W832" s="9"/>
      <c r="X832" s="9"/>
      <c r="Y832" s="9"/>
      <c r="Z832" s="12"/>
      <c r="AA832" s="13"/>
      <c r="AB832" s="13"/>
    </row>
    <row r="833" spans="1:28" ht="12.75" customHeight="1" x14ac:dyDescent="0.2">
      <c r="A833" s="12"/>
      <c r="B833" s="12"/>
      <c r="F833" s="63"/>
      <c r="G833" s="64"/>
      <c r="H833" s="64"/>
      <c r="N833" s="13"/>
      <c r="O833" s="12"/>
      <c r="P833" s="9"/>
      <c r="Q833" s="66"/>
      <c r="R833" s="12"/>
      <c r="S833" s="66"/>
      <c r="T833" s="12"/>
      <c r="U833" s="12"/>
      <c r="V833" s="9"/>
      <c r="W833" s="9"/>
      <c r="X833" s="9"/>
      <c r="Y833" s="9"/>
      <c r="Z833" s="12"/>
      <c r="AA833" s="13"/>
      <c r="AB833" s="13"/>
    </row>
    <row r="834" spans="1:28" ht="12.75" customHeight="1" x14ac:dyDescent="0.2">
      <c r="A834" s="12"/>
      <c r="B834" s="12"/>
      <c r="F834" s="63"/>
      <c r="G834" s="64"/>
      <c r="H834" s="64"/>
      <c r="N834" s="13"/>
      <c r="O834" s="12"/>
      <c r="P834" s="9"/>
      <c r="Q834" s="66"/>
      <c r="R834" s="12"/>
      <c r="S834" s="66"/>
      <c r="T834" s="12"/>
      <c r="U834" s="12"/>
      <c r="V834" s="9"/>
      <c r="W834" s="9"/>
      <c r="X834" s="9"/>
      <c r="Y834" s="9"/>
      <c r="Z834" s="12"/>
      <c r="AA834" s="13"/>
      <c r="AB834" s="13"/>
    </row>
    <row r="835" spans="1:28" ht="12.75" customHeight="1" x14ac:dyDescent="0.2">
      <c r="A835" s="12"/>
      <c r="B835" s="12"/>
      <c r="F835" s="63"/>
      <c r="G835" s="64"/>
      <c r="H835" s="64"/>
      <c r="N835" s="13"/>
      <c r="O835" s="12"/>
      <c r="P835" s="9"/>
      <c r="Q835" s="66"/>
      <c r="R835" s="12"/>
      <c r="S835" s="66"/>
      <c r="T835" s="12"/>
      <c r="U835" s="12"/>
      <c r="V835" s="9"/>
      <c r="W835" s="9"/>
      <c r="X835" s="9"/>
      <c r="Y835" s="9"/>
      <c r="Z835" s="12"/>
      <c r="AA835" s="13"/>
      <c r="AB835" s="13"/>
    </row>
    <row r="836" spans="1:28" ht="12.75" customHeight="1" x14ac:dyDescent="0.2">
      <c r="A836" s="12"/>
      <c r="B836" s="12"/>
      <c r="F836" s="63"/>
      <c r="G836" s="64"/>
      <c r="H836" s="64"/>
      <c r="N836" s="13"/>
      <c r="O836" s="12"/>
      <c r="P836" s="9"/>
      <c r="Q836" s="66"/>
      <c r="R836" s="12"/>
      <c r="S836" s="66"/>
      <c r="T836" s="12"/>
      <c r="U836" s="12"/>
      <c r="V836" s="9"/>
      <c r="W836" s="9"/>
      <c r="X836" s="9"/>
      <c r="Y836" s="9"/>
      <c r="Z836" s="12"/>
      <c r="AA836" s="13"/>
      <c r="AB836" s="13"/>
    </row>
    <row r="837" spans="1:28" ht="12.75" customHeight="1" x14ac:dyDescent="0.2">
      <c r="A837" s="12"/>
      <c r="B837" s="12"/>
      <c r="F837" s="63"/>
      <c r="G837" s="64"/>
      <c r="H837" s="64"/>
      <c r="N837" s="13"/>
      <c r="O837" s="12"/>
      <c r="P837" s="9"/>
      <c r="Q837" s="66"/>
      <c r="R837" s="12"/>
      <c r="S837" s="66"/>
      <c r="T837" s="12"/>
      <c r="U837" s="12"/>
      <c r="V837" s="9"/>
      <c r="W837" s="9"/>
      <c r="X837" s="9"/>
      <c r="Y837" s="9"/>
      <c r="Z837" s="12"/>
      <c r="AA837" s="13"/>
      <c r="AB837" s="13"/>
    </row>
    <row r="838" spans="1:28" ht="12.75" customHeight="1" x14ac:dyDescent="0.2">
      <c r="A838" s="12"/>
      <c r="B838" s="12"/>
      <c r="F838" s="63"/>
      <c r="G838" s="64"/>
      <c r="H838" s="64"/>
      <c r="N838" s="13"/>
      <c r="O838" s="12"/>
      <c r="P838" s="9"/>
      <c r="Q838" s="66"/>
      <c r="R838" s="12"/>
      <c r="S838" s="66"/>
      <c r="T838" s="12"/>
      <c r="U838" s="12"/>
      <c r="V838" s="9"/>
      <c r="W838" s="9"/>
      <c r="X838" s="9"/>
      <c r="Y838" s="9"/>
      <c r="Z838" s="12"/>
      <c r="AA838" s="13"/>
      <c r="AB838" s="13"/>
    </row>
    <row r="839" spans="1:28" ht="12.75" customHeight="1" x14ac:dyDescent="0.2">
      <c r="A839" s="12"/>
      <c r="B839" s="12"/>
      <c r="F839" s="63"/>
      <c r="G839" s="64"/>
      <c r="H839" s="64"/>
      <c r="N839" s="13"/>
      <c r="O839" s="12"/>
      <c r="P839" s="9"/>
      <c r="Q839" s="66"/>
      <c r="R839" s="12"/>
      <c r="S839" s="66"/>
      <c r="T839" s="12"/>
      <c r="U839" s="12"/>
      <c r="V839" s="9"/>
      <c r="W839" s="9"/>
      <c r="X839" s="9"/>
      <c r="Y839" s="9"/>
      <c r="Z839" s="12"/>
      <c r="AA839" s="13"/>
      <c r="AB839" s="13"/>
    </row>
    <row r="840" spans="1:28" ht="12.75" customHeight="1" x14ac:dyDescent="0.2">
      <c r="A840" s="12"/>
      <c r="B840" s="12"/>
      <c r="F840" s="63"/>
      <c r="G840" s="64"/>
      <c r="H840" s="64"/>
      <c r="N840" s="13"/>
      <c r="O840" s="12"/>
      <c r="P840" s="9"/>
      <c r="Q840" s="66"/>
      <c r="R840" s="12"/>
      <c r="S840" s="66"/>
      <c r="T840" s="12"/>
      <c r="U840" s="12"/>
      <c r="V840" s="9"/>
      <c r="W840" s="9"/>
      <c r="X840" s="9"/>
      <c r="Y840" s="9"/>
      <c r="Z840" s="12"/>
      <c r="AA840" s="13"/>
      <c r="AB840" s="13"/>
    </row>
    <row r="841" spans="1:28" ht="12.75" customHeight="1" x14ac:dyDescent="0.2">
      <c r="A841" s="12"/>
      <c r="B841" s="12"/>
      <c r="F841" s="63"/>
      <c r="G841" s="64"/>
      <c r="H841" s="64"/>
      <c r="N841" s="13"/>
      <c r="O841" s="12"/>
      <c r="P841" s="9"/>
      <c r="Q841" s="66"/>
      <c r="R841" s="12"/>
      <c r="S841" s="66"/>
      <c r="T841" s="12"/>
      <c r="U841" s="12"/>
      <c r="V841" s="9"/>
      <c r="W841" s="9"/>
      <c r="X841" s="9"/>
      <c r="Y841" s="9"/>
      <c r="Z841" s="12"/>
      <c r="AA841" s="13"/>
      <c r="AB841" s="13"/>
    </row>
    <row r="842" spans="1:28" ht="12.75" customHeight="1" x14ac:dyDescent="0.2">
      <c r="A842" s="12"/>
      <c r="B842" s="12"/>
      <c r="F842" s="63"/>
      <c r="G842" s="64"/>
      <c r="H842" s="64"/>
      <c r="N842" s="13"/>
      <c r="O842" s="12"/>
      <c r="P842" s="9"/>
      <c r="Q842" s="66"/>
      <c r="R842" s="12"/>
      <c r="S842" s="66"/>
      <c r="T842" s="12"/>
      <c r="U842" s="12"/>
      <c r="V842" s="9"/>
      <c r="W842" s="9"/>
      <c r="X842" s="9"/>
      <c r="Y842" s="9"/>
      <c r="Z842" s="12"/>
      <c r="AA842" s="13"/>
      <c r="AB842" s="13"/>
    </row>
    <row r="843" spans="1:28" ht="12.75" customHeight="1" x14ac:dyDescent="0.2">
      <c r="A843" s="12"/>
      <c r="B843" s="12"/>
      <c r="F843" s="63"/>
      <c r="G843" s="64"/>
      <c r="H843" s="64"/>
      <c r="N843" s="13"/>
      <c r="O843" s="12"/>
      <c r="P843" s="9"/>
      <c r="Q843" s="66"/>
      <c r="R843" s="12"/>
      <c r="S843" s="66"/>
      <c r="T843" s="12"/>
      <c r="U843" s="12"/>
      <c r="V843" s="9"/>
      <c r="W843" s="9"/>
      <c r="X843" s="9"/>
      <c r="Y843" s="9"/>
      <c r="Z843" s="12"/>
      <c r="AA843" s="13"/>
      <c r="AB843" s="13"/>
    </row>
    <row r="844" spans="1:28" ht="12.75" customHeight="1" x14ac:dyDescent="0.2">
      <c r="A844" s="12"/>
      <c r="B844" s="12"/>
      <c r="F844" s="63"/>
      <c r="G844" s="64"/>
      <c r="H844" s="64"/>
      <c r="N844" s="13"/>
      <c r="O844" s="12"/>
      <c r="P844" s="9"/>
      <c r="Q844" s="66"/>
      <c r="R844" s="12"/>
      <c r="S844" s="66"/>
      <c r="T844" s="12"/>
      <c r="U844" s="12"/>
      <c r="V844" s="9"/>
      <c r="W844" s="9"/>
      <c r="X844" s="9"/>
      <c r="Y844" s="9"/>
      <c r="Z844" s="12"/>
      <c r="AA844" s="13"/>
      <c r="AB844" s="13"/>
    </row>
    <row r="845" spans="1:28" ht="12.75" customHeight="1" x14ac:dyDescent="0.2">
      <c r="A845" s="12"/>
      <c r="B845" s="12"/>
      <c r="F845" s="63"/>
      <c r="G845" s="64"/>
      <c r="H845" s="64"/>
      <c r="N845" s="13"/>
      <c r="O845" s="12"/>
      <c r="P845" s="9"/>
      <c r="Q845" s="66"/>
      <c r="R845" s="12"/>
      <c r="S845" s="66"/>
      <c r="T845" s="12"/>
      <c r="U845" s="12"/>
      <c r="V845" s="9"/>
      <c r="W845" s="9"/>
      <c r="X845" s="9"/>
      <c r="Y845" s="9"/>
      <c r="Z845" s="12"/>
      <c r="AA845" s="13"/>
      <c r="AB845" s="13"/>
    </row>
    <row r="846" spans="1:28" ht="12.75" customHeight="1" x14ac:dyDescent="0.2">
      <c r="A846" s="12"/>
      <c r="B846" s="12"/>
      <c r="F846" s="63"/>
      <c r="G846" s="64"/>
      <c r="H846" s="64"/>
      <c r="N846" s="13"/>
      <c r="O846" s="12"/>
      <c r="P846" s="9"/>
      <c r="Q846" s="66"/>
      <c r="R846" s="12"/>
      <c r="S846" s="66"/>
      <c r="T846" s="12"/>
      <c r="U846" s="12"/>
      <c r="V846" s="9"/>
      <c r="W846" s="9"/>
      <c r="X846" s="9"/>
      <c r="Y846" s="9"/>
      <c r="Z846" s="12"/>
      <c r="AA846" s="13"/>
      <c r="AB846" s="13"/>
    </row>
    <row r="847" spans="1:28" ht="12.75" customHeight="1" x14ac:dyDescent="0.2">
      <c r="A847" s="12"/>
      <c r="B847" s="12"/>
      <c r="F847" s="63"/>
      <c r="G847" s="64"/>
      <c r="H847" s="64"/>
      <c r="N847" s="13"/>
      <c r="O847" s="12"/>
      <c r="P847" s="9"/>
      <c r="Q847" s="66"/>
      <c r="R847" s="12"/>
      <c r="S847" s="66"/>
      <c r="T847" s="12"/>
      <c r="U847" s="12"/>
      <c r="V847" s="9"/>
      <c r="W847" s="9"/>
      <c r="X847" s="9"/>
      <c r="Y847" s="9"/>
      <c r="Z847" s="12"/>
      <c r="AA847" s="13"/>
      <c r="AB847" s="13"/>
    </row>
    <row r="848" spans="1:28" ht="12.75" customHeight="1" x14ac:dyDescent="0.2">
      <c r="A848" s="12"/>
      <c r="B848" s="12"/>
      <c r="F848" s="63"/>
      <c r="G848" s="64"/>
      <c r="H848" s="64"/>
      <c r="N848" s="13"/>
      <c r="O848" s="12"/>
      <c r="P848" s="9"/>
      <c r="Q848" s="66"/>
      <c r="R848" s="12"/>
      <c r="S848" s="66"/>
      <c r="T848" s="12"/>
      <c r="U848" s="12"/>
      <c r="V848" s="9"/>
      <c r="W848" s="9"/>
      <c r="X848" s="9"/>
      <c r="Y848" s="9"/>
      <c r="Z848" s="12"/>
      <c r="AA848" s="13"/>
      <c r="AB848" s="13"/>
    </row>
    <row r="849" spans="1:28" ht="12.75" customHeight="1" x14ac:dyDescent="0.2">
      <c r="A849" s="12"/>
      <c r="B849" s="12"/>
      <c r="F849" s="63"/>
      <c r="G849" s="64"/>
      <c r="H849" s="64"/>
      <c r="N849" s="13"/>
      <c r="O849" s="12"/>
      <c r="P849" s="9"/>
      <c r="Q849" s="66"/>
      <c r="R849" s="12"/>
      <c r="S849" s="66"/>
      <c r="T849" s="12"/>
      <c r="U849" s="12"/>
      <c r="V849" s="9"/>
      <c r="W849" s="9"/>
      <c r="X849" s="9"/>
      <c r="Y849" s="9"/>
      <c r="Z849" s="12"/>
      <c r="AA849" s="13"/>
      <c r="AB849" s="13"/>
    </row>
    <row r="850" spans="1:28" ht="12.75" customHeight="1" x14ac:dyDescent="0.2">
      <c r="A850" s="12"/>
      <c r="B850" s="12"/>
      <c r="F850" s="63"/>
      <c r="G850" s="64"/>
      <c r="H850" s="64"/>
      <c r="N850" s="13"/>
      <c r="O850" s="12"/>
      <c r="P850" s="9"/>
      <c r="Q850" s="66"/>
      <c r="R850" s="12"/>
      <c r="S850" s="66"/>
      <c r="T850" s="12"/>
      <c r="U850" s="12"/>
      <c r="V850" s="9"/>
      <c r="W850" s="9"/>
      <c r="X850" s="9"/>
      <c r="Y850" s="9"/>
      <c r="Z850" s="12"/>
      <c r="AA850" s="13"/>
      <c r="AB850" s="13"/>
    </row>
    <row r="851" spans="1:28" ht="12.75" customHeight="1" x14ac:dyDescent="0.2">
      <c r="A851" s="12"/>
      <c r="B851" s="12"/>
      <c r="F851" s="63"/>
      <c r="G851" s="64"/>
      <c r="H851" s="64"/>
      <c r="N851" s="13"/>
      <c r="O851" s="12"/>
      <c r="P851" s="9"/>
      <c r="Q851" s="66"/>
      <c r="R851" s="12"/>
      <c r="S851" s="66"/>
      <c r="T851" s="12"/>
      <c r="U851" s="12"/>
      <c r="V851" s="9"/>
      <c r="W851" s="9"/>
      <c r="X851" s="9"/>
      <c r="Y851" s="9"/>
      <c r="Z851" s="12"/>
      <c r="AA851" s="13"/>
      <c r="AB851" s="13"/>
    </row>
    <row r="852" spans="1:28" ht="12.75" customHeight="1" x14ac:dyDescent="0.2">
      <c r="A852" s="12"/>
      <c r="B852" s="12"/>
      <c r="F852" s="63"/>
      <c r="G852" s="64"/>
      <c r="H852" s="64"/>
      <c r="N852" s="13"/>
      <c r="O852" s="12"/>
      <c r="P852" s="9"/>
      <c r="Q852" s="66"/>
      <c r="R852" s="12"/>
      <c r="S852" s="66"/>
      <c r="T852" s="12"/>
      <c r="U852" s="12"/>
      <c r="V852" s="9"/>
      <c r="W852" s="9"/>
      <c r="X852" s="9"/>
      <c r="Y852" s="9"/>
      <c r="Z852" s="12"/>
      <c r="AA852" s="13"/>
      <c r="AB852" s="13"/>
    </row>
    <row r="853" spans="1:28" ht="12.75" customHeight="1" x14ac:dyDescent="0.2">
      <c r="A853" s="12"/>
      <c r="B853" s="12"/>
      <c r="F853" s="63"/>
      <c r="G853" s="64"/>
      <c r="H853" s="64"/>
      <c r="N853" s="13"/>
      <c r="O853" s="12"/>
      <c r="P853" s="9"/>
      <c r="Q853" s="66"/>
      <c r="R853" s="12"/>
      <c r="S853" s="66"/>
      <c r="T853" s="12"/>
      <c r="U853" s="12"/>
      <c r="V853" s="9"/>
      <c r="W853" s="9"/>
      <c r="X853" s="9"/>
      <c r="Y853" s="9"/>
      <c r="Z853" s="12"/>
      <c r="AA853" s="13"/>
      <c r="AB853" s="13"/>
    </row>
    <row r="854" spans="1:28" ht="12.75" customHeight="1" x14ac:dyDescent="0.2">
      <c r="A854" s="12"/>
      <c r="B854" s="12"/>
      <c r="F854" s="63"/>
      <c r="G854" s="64"/>
      <c r="H854" s="64"/>
      <c r="N854" s="13"/>
      <c r="O854" s="12"/>
      <c r="P854" s="9"/>
      <c r="Q854" s="66"/>
      <c r="R854" s="12"/>
      <c r="S854" s="66"/>
      <c r="T854" s="12"/>
      <c r="U854" s="12"/>
      <c r="V854" s="9"/>
      <c r="W854" s="9"/>
      <c r="X854" s="9"/>
      <c r="Y854" s="9"/>
      <c r="Z854" s="12"/>
      <c r="AA854" s="13"/>
      <c r="AB854" s="13"/>
    </row>
    <row r="855" spans="1:28" ht="12.75" customHeight="1" x14ac:dyDescent="0.2">
      <c r="A855" s="12"/>
      <c r="B855" s="12"/>
      <c r="F855" s="63"/>
      <c r="G855" s="64"/>
      <c r="H855" s="64"/>
      <c r="N855" s="13"/>
      <c r="O855" s="12"/>
      <c r="P855" s="9"/>
      <c r="Q855" s="66"/>
      <c r="R855" s="12"/>
      <c r="S855" s="66"/>
      <c r="T855" s="12"/>
      <c r="U855" s="12"/>
      <c r="V855" s="9"/>
      <c r="W855" s="9"/>
      <c r="X855" s="9"/>
      <c r="Y855" s="9"/>
      <c r="Z855" s="12"/>
      <c r="AA855" s="13"/>
      <c r="AB855" s="13"/>
    </row>
    <row r="856" spans="1:28" ht="12.75" customHeight="1" x14ac:dyDescent="0.2">
      <c r="A856" s="12"/>
      <c r="B856" s="12"/>
      <c r="F856" s="63"/>
      <c r="G856" s="64"/>
      <c r="H856" s="64"/>
      <c r="N856" s="13"/>
      <c r="O856" s="12"/>
      <c r="P856" s="9"/>
      <c r="Q856" s="66"/>
      <c r="R856" s="12"/>
      <c r="S856" s="66"/>
      <c r="T856" s="12"/>
      <c r="U856" s="12"/>
      <c r="V856" s="9"/>
      <c r="W856" s="9"/>
      <c r="X856" s="9"/>
      <c r="Y856" s="9"/>
      <c r="Z856" s="12"/>
      <c r="AA856" s="13"/>
      <c r="AB856" s="13"/>
    </row>
    <row r="857" spans="1:28" ht="12.75" customHeight="1" x14ac:dyDescent="0.2">
      <c r="A857" s="12"/>
      <c r="B857" s="12"/>
      <c r="F857" s="63"/>
      <c r="G857" s="64"/>
      <c r="H857" s="64"/>
      <c r="N857" s="13"/>
      <c r="O857" s="12"/>
      <c r="P857" s="9"/>
      <c r="Q857" s="66"/>
      <c r="R857" s="12"/>
      <c r="S857" s="66"/>
      <c r="T857" s="12"/>
      <c r="U857" s="12"/>
      <c r="V857" s="9"/>
      <c r="W857" s="9"/>
      <c r="X857" s="9"/>
      <c r="Y857" s="9"/>
      <c r="Z857" s="12"/>
      <c r="AA857" s="13"/>
      <c r="AB857" s="13"/>
    </row>
    <row r="858" spans="1:28" ht="12.75" customHeight="1" x14ac:dyDescent="0.2">
      <c r="A858" s="12"/>
      <c r="B858" s="12"/>
      <c r="F858" s="63"/>
      <c r="G858" s="64"/>
      <c r="H858" s="64"/>
      <c r="N858" s="13"/>
      <c r="O858" s="12"/>
      <c r="P858" s="9"/>
      <c r="Q858" s="66"/>
      <c r="R858" s="12"/>
      <c r="S858" s="66"/>
      <c r="T858" s="12"/>
      <c r="U858" s="12"/>
      <c r="V858" s="9"/>
      <c r="W858" s="9"/>
      <c r="X858" s="9"/>
      <c r="Y858" s="9"/>
      <c r="Z858" s="12"/>
      <c r="AA858" s="13"/>
      <c r="AB858" s="13"/>
    </row>
    <row r="859" spans="1:28" ht="12.75" customHeight="1" x14ac:dyDescent="0.2">
      <c r="A859" s="12"/>
      <c r="B859" s="12"/>
      <c r="F859" s="63"/>
      <c r="G859" s="64"/>
      <c r="H859" s="64"/>
      <c r="N859" s="13"/>
      <c r="O859" s="12"/>
      <c r="P859" s="9"/>
      <c r="Q859" s="66"/>
      <c r="R859" s="12"/>
      <c r="S859" s="66"/>
      <c r="T859" s="12"/>
      <c r="U859" s="12"/>
      <c r="V859" s="9"/>
      <c r="W859" s="9"/>
      <c r="X859" s="9"/>
      <c r="Y859" s="9"/>
      <c r="Z859" s="12"/>
      <c r="AA859" s="13"/>
      <c r="AB859" s="13"/>
    </row>
    <row r="860" spans="1:28" ht="12.75" customHeight="1" x14ac:dyDescent="0.2">
      <c r="A860" s="12"/>
      <c r="B860" s="12"/>
      <c r="F860" s="63"/>
      <c r="G860" s="64"/>
      <c r="H860" s="64"/>
      <c r="N860" s="13"/>
      <c r="O860" s="12"/>
      <c r="P860" s="9"/>
      <c r="Q860" s="66"/>
      <c r="R860" s="12"/>
      <c r="S860" s="66"/>
      <c r="T860" s="12"/>
      <c r="U860" s="12"/>
      <c r="V860" s="9"/>
      <c r="W860" s="9"/>
      <c r="X860" s="9"/>
      <c r="Y860" s="9"/>
      <c r="Z860" s="12"/>
      <c r="AA860" s="13"/>
      <c r="AB860" s="13"/>
    </row>
    <row r="861" spans="1:28" ht="12.75" customHeight="1" x14ac:dyDescent="0.2">
      <c r="A861" s="12"/>
      <c r="B861" s="12"/>
      <c r="F861" s="63"/>
      <c r="G861" s="64"/>
      <c r="H861" s="64"/>
      <c r="N861" s="13"/>
      <c r="O861" s="12"/>
      <c r="P861" s="9"/>
      <c r="Q861" s="66"/>
      <c r="R861" s="12"/>
      <c r="S861" s="66"/>
      <c r="T861" s="12"/>
      <c r="U861" s="12"/>
      <c r="V861" s="9"/>
      <c r="W861" s="9"/>
      <c r="X861" s="9"/>
      <c r="Y861" s="9"/>
      <c r="Z861" s="12"/>
      <c r="AA861" s="13"/>
      <c r="AB861" s="13"/>
    </row>
    <row r="862" spans="1:28" ht="12.75" customHeight="1" x14ac:dyDescent="0.2">
      <c r="A862" s="12"/>
      <c r="B862" s="12"/>
      <c r="F862" s="63"/>
      <c r="G862" s="64"/>
      <c r="H862" s="64"/>
      <c r="N862" s="13"/>
      <c r="O862" s="12"/>
      <c r="P862" s="9"/>
      <c r="Q862" s="66"/>
      <c r="R862" s="12"/>
      <c r="S862" s="66"/>
      <c r="T862" s="12"/>
      <c r="U862" s="12"/>
      <c r="V862" s="9"/>
      <c r="W862" s="9"/>
      <c r="X862" s="9"/>
      <c r="Y862" s="9"/>
      <c r="Z862" s="12"/>
      <c r="AA862" s="13"/>
      <c r="AB862" s="13"/>
    </row>
    <row r="863" spans="1:28" ht="12.75" customHeight="1" x14ac:dyDescent="0.2">
      <c r="A863" s="12"/>
      <c r="B863" s="12"/>
      <c r="F863" s="63"/>
      <c r="G863" s="64"/>
      <c r="H863" s="64"/>
      <c r="N863" s="13"/>
      <c r="O863" s="12"/>
      <c r="P863" s="9"/>
      <c r="Q863" s="66"/>
      <c r="R863" s="12"/>
      <c r="S863" s="66"/>
      <c r="T863" s="12"/>
      <c r="U863" s="12"/>
      <c r="V863" s="9"/>
      <c r="W863" s="9"/>
      <c r="X863" s="9"/>
      <c r="Y863" s="9"/>
      <c r="Z863" s="12"/>
      <c r="AA863" s="13"/>
      <c r="AB863" s="13"/>
    </row>
    <row r="864" spans="1:28" ht="12.75" customHeight="1" x14ac:dyDescent="0.2">
      <c r="A864" s="12"/>
      <c r="B864" s="12"/>
      <c r="F864" s="63"/>
      <c r="G864" s="64"/>
      <c r="H864" s="64"/>
      <c r="N864" s="13"/>
      <c r="O864" s="12"/>
      <c r="P864" s="9"/>
      <c r="Q864" s="66"/>
      <c r="R864" s="12"/>
      <c r="S864" s="66"/>
      <c r="T864" s="12"/>
      <c r="U864" s="12"/>
      <c r="V864" s="9"/>
      <c r="W864" s="9"/>
      <c r="X864" s="9"/>
      <c r="Y864" s="9"/>
      <c r="Z864" s="12"/>
      <c r="AA864" s="13"/>
      <c r="AB864" s="13"/>
    </row>
    <row r="865" spans="1:28" ht="12.75" customHeight="1" x14ac:dyDescent="0.2">
      <c r="A865" s="12"/>
      <c r="B865" s="12"/>
      <c r="F865" s="63"/>
      <c r="G865" s="64"/>
      <c r="H865" s="64"/>
      <c r="N865" s="13"/>
      <c r="O865" s="12"/>
      <c r="P865" s="9"/>
      <c r="Q865" s="66"/>
      <c r="R865" s="12"/>
      <c r="S865" s="66"/>
      <c r="T865" s="12"/>
      <c r="U865" s="12"/>
      <c r="V865" s="9"/>
      <c r="W865" s="9"/>
      <c r="X865" s="9"/>
      <c r="Y865" s="9"/>
      <c r="Z865" s="12"/>
      <c r="AA865" s="13"/>
      <c r="AB865" s="13"/>
    </row>
    <row r="866" spans="1:28" ht="12.75" customHeight="1" x14ac:dyDescent="0.2">
      <c r="A866" s="12"/>
      <c r="B866" s="12"/>
      <c r="F866" s="63"/>
      <c r="G866" s="64"/>
      <c r="H866" s="64"/>
      <c r="N866" s="13"/>
      <c r="O866" s="12"/>
      <c r="P866" s="9"/>
      <c r="Q866" s="66"/>
      <c r="R866" s="12"/>
      <c r="S866" s="66"/>
      <c r="T866" s="12"/>
      <c r="U866" s="12"/>
      <c r="V866" s="9"/>
      <c r="W866" s="9"/>
      <c r="X866" s="9"/>
      <c r="Y866" s="9"/>
      <c r="Z866" s="12"/>
      <c r="AA866" s="13"/>
      <c r="AB866" s="13"/>
    </row>
    <row r="867" spans="1:28" ht="12.75" customHeight="1" x14ac:dyDescent="0.2">
      <c r="A867" s="12"/>
      <c r="B867" s="12"/>
      <c r="F867" s="63"/>
      <c r="G867" s="64"/>
      <c r="H867" s="64"/>
      <c r="N867" s="13"/>
      <c r="O867" s="12"/>
      <c r="P867" s="9"/>
      <c r="Q867" s="66"/>
      <c r="R867" s="12"/>
      <c r="S867" s="66"/>
      <c r="T867" s="12"/>
      <c r="U867" s="12"/>
      <c r="V867" s="9"/>
      <c r="W867" s="9"/>
      <c r="X867" s="9"/>
      <c r="Y867" s="9"/>
      <c r="Z867" s="12"/>
      <c r="AA867" s="13"/>
      <c r="AB867" s="13"/>
    </row>
    <row r="868" spans="1:28" ht="12.75" customHeight="1" x14ac:dyDescent="0.2">
      <c r="A868" s="12"/>
      <c r="B868" s="12"/>
      <c r="F868" s="63"/>
      <c r="G868" s="64"/>
      <c r="H868" s="64"/>
      <c r="N868" s="13"/>
      <c r="O868" s="12"/>
      <c r="P868" s="9"/>
      <c r="Q868" s="66"/>
      <c r="R868" s="12"/>
      <c r="S868" s="66"/>
      <c r="T868" s="12"/>
      <c r="U868" s="12"/>
      <c r="V868" s="9"/>
      <c r="W868" s="9"/>
      <c r="X868" s="9"/>
      <c r="Y868" s="9"/>
      <c r="Z868" s="12"/>
      <c r="AA868" s="13"/>
      <c r="AB868" s="13"/>
    </row>
    <row r="869" spans="1:28" ht="12.75" customHeight="1" x14ac:dyDescent="0.2">
      <c r="A869" s="12"/>
      <c r="B869" s="12"/>
      <c r="F869" s="63"/>
      <c r="G869" s="64"/>
      <c r="H869" s="64"/>
      <c r="N869" s="13"/>
      <c r="O869" s="12"/>
      <c r="P869" s="9"/>
      <c r="Q869" s="66"/>
      <c r="R869" s="12"/>
      <c r="S869" s="66"/>
      <c r="T869" s="12"/>
      <c r="U869" s="12"/>
      <c r="V869" s="9"/>
      <c r="W869" s="9"/>
      <c r="X869" s="9"/>
      <c r="Y869" s="9"/>
      <c r="Z869" s="12"/>
      <c r="AA869" s="13"/>
      <c r="AB869" s="13"/>
    </row>
    <row r="870" spans="1:28" ht="12.75" customHeight="1" x14ac:dyDescent="0.2">
      <c r="A870" s="12"/>
      <c r="B870" s="12"/>
      <c r="F870" s="63"/>
      <c r="G870" s="64"/>
      <c r="H870" s="64"/>
      <c r="N870" s="13"/>
      <c r="O870" s="12"/>
      <c r="P870" s="9"/>
      <c r="Q870" s="66"/>
      <c r="R870" s="12"/>
      <c r="S870" s="66"/>
      <c r="T870" s="12"/>
      <c r="U870" s="12"/>
      <c r="V870" s="9"/>
      <c r="W870" s="9"/>
      <c r="X870" s="9"/>
      <c r="Y870" s="9"/>
      <c r="Z870" s="12"/>
      <c r="AA870" s="13"/>
      <c r="AB870" s="13"/>
    </row>
    <row r="871" spans="1:28" ht="12.75" customHeight="1" x14ac:dyDescent="0.2">
      <c r="A871" s="12"/>
      <c r="B871" s="12"/>
      <c r="F871" s="63"/>
      <c r="G871" s="64"/>
      <c r="H871" s="64"/>
      <c r="N871" s="13"/>
      <c r="O871" s="12"/>
      <c r="P871" s="9"/>
      <c r="Q871" s="66"/>
      <c r="R871" s="12"/>
      <c r="S871" s="66"/>
      <c r="T871" s="12"/>
      <c r="U871" s="12"/>
      <c r="V871" s="9"/>
      <c r="W871" s="9"/>
      <c r="X871" s="9"/>
      <c r="Y871" s="9"/>
      <c r="Z871" s="12"/>
      <c r="AA871" s="13"/>
      <c r="AB871" s="13"/>
    </row>
    <row r="872" spans="1:28" ht="12.75" customHeight="1" x14ac:dyDescent="0.2">
      <c r="A872" s="12"/>
      <c r="B872" s="12"/>
      <c r="F872" s="63"/>
      <c r="G872" s="64"/>
      <c r="H872" s="64"/>
      <c r="N872" s="13"/>
      <c r="O872" s="12"/>
      <c r="P872" s="9"/>
      <c r="Q872" s="66"/>
      <c r="R872" s="12"/>
      <c r="S872" s="66"/>
      <c r="T872" s="12"/>
      <c r="U872" s="12"/>
      <c r="V872" s="9"/>
      <c r="W872" s="9"/>
      <c r="X872" s="9"/>
      <c r="Y872" s="9"/>
      <c r="Z872" s="12"/>
      <c r="AA872" s="13"/>
      <c r="AB872" s="13"/>
    </row>
    <row r="873" spans="1:28" ht="12.75" customHeight="1" x14ac:dyDescent="0.2">
      <c r="A873" s="12"/>
      <c r="B873" s="12"/>
      <c r="F873" s="63"/>
      <c r="G873" s="64"/>
      <c r="H873" s="64"/>
      <c r="N873" s="13"/>
      <c r="O873" s="12"/>
      <c r="P873" s="9"/>
      <c r="Q873" s="66"/>
      <c r="R873" s="12"/>
      <c r="S873" s="66"/>
      <c r="T873" s="12"/>
      <c r="U873" s="12"/>
      <c r="V873" s="9"/>
      <c r="W873" s="9"/>
      <c r="X873" s="9"/>
      <c r="Y873" s="9"/>
      <c r="Z873" s="12"/>
      <c r="AA873" s="13"/>
      <c r="AB873" s="13"/>
    </row>
    <row r="874" spans="1:28" ht="12.75" customHeight="1" x14ac:dyDescent="0.2">
      <c r="A874" s="12"/>
      <c r="B874" s="12"/>
      <c r="F874" s="63"/>
      <c r="G874" s="64"/>
      <c r="H874" s="64"/>
      <c r="N874" s="13"/>
      <c r="O874" s="12"/>
      <c r="P874" s="9"/>
      <c r="Q874" s="66"/>
      <c r="R874" s="12"/>
      <c r="S874" s="66"/>
      <c r="T874" s="12"/>
      <c r="U874" s="12"/>
      <c r="V874" s="9"/>
      <c r="W874" s="9"/>
      <c r="X874" s="9"/>
      <c r="Y874" s="9"/>
      <c r="Z874" s="12"/>
      <c r="AA874" s="13"/>
      <c r="AB874" s="13"/>
    </row>
    <row r="875" spans="1:28" ht="12.75" customHeight="1" x14ac:dyDescent="0.2">
      <c r="A875" s="12"/>
      <c r="B875" s="12"/>
      <c r="F875" s="63"/>
      <c r="G875" s="64"/>
      <c r="H875" s="64"/>
      <c r="N875" s="13"/>
      <c r="O875" s="12"/>
      <c r="P875" s="9"/>
      <c r="Q875" s="66"/>
      <c r="R875" s="12"/>
      <c r="S875" s="66"/>
      <c r="T875" s="12"/>
      <c r="U875" s="12"/>
      <c r="V875" s="9"/>
      <c r="W875" s="9"/>
      <c r="X875" s="9"/>
      <c r="Y875" s="9"/>
      <c r="Z875" s="12"/>
      <c r="AA875" s="13"/>
      <c r="AB875" s="13"/>
    </row>
    <row r="876" spans="1:28" ht="12.75" customHeight="1" x14ac:dyDescent="0.2">
      <c r="A876" s="12"/>
      <c r="B876" s="12"/>
      <c r="F876" s="63"/>
      <c r="G876" s="64"/>
      <c r="H876" s="64"/>
      <c r="N876" s="13"/>
      <c r="O876" s="12"/>
      <c r="P876" s="9"/>
      <c r="Q876" s="66"/>
      <c r="R876" s="12"/>
      <c r="S876" s="66"/>
      <c r="T876" s="12"/>
      <c r="U876" s="12"/>
      <c r="V876" s="9"/>
      <c r="W876" s="9"/>
      <c r="X876" s="9"/>
      <c r="Y876" s="9"/>
      <c r="Z876" s="12"/>
      <c r="AA876" s="13"/>
      <c r="AB876" s="13"/>
    </row>
    <row r="877" spans="1:28" ht="12.75" customHeight="1" x14ac:dyDescent="0.2">
      <c r="A877" s="12"/>
      <c r="B877" s="12"/>
      <c r="F877" s="63"/>
      <c r="G877" s="64"/>
      <c r="H877" s="64"/>
      <c r="N877" s="13"/>
      <c r="O877" s="12"/>
      <c r="P877" s="9"/>
      <c r="Q877" s="66"/>
      <c r="R877" s="12"/>
      <c r="S877" s="66"/>
      <c r="T877" s="12"/>
      <c r="U877" s="12"/>
      <c r="V877" s="9"/>
      <c r="W877" s="9"/>
      <c r="X877" s="9"/>
      <c r="Y877" s="9"/>
      <c r="Z877" s="12"/>
      <c r="AA877" s="13"/>
      <c r="AB877" s="13"/>
    </row>
    <row r="878" spans="1:28" ht="12.75" customHeight="1" x14ac:dyDescent="0.2">
      <c r="A878" s="12"/>
      <c r="B878" s="12"/>
      <c r="F878" s="63"/>
      <c r="G878" s="64"/>
      <c r="H878" s="64"/>
      <c r="N878" s="13"/>
      <c r="O878" s="12"/>
      <c r="P878" s="9"/>
      <c r="Q878" s="66"/>
      <c r="R878" s="12"/>
      <c r="S878" s="66"/>
      <c r="T878" s="12"/>
      <c r="U878" s="12"/>
      <c r="V878" s="9"/>
      <c r="W878" s="9"/>
      <c r="X878" s="9"/>
      <c r="Y878" s="9"/>
      <c r="Z878" s="12"/>
      <c r="AA878" s="13"/>
      <c r="AB878" s="13"/>
    </row>
    <row r="879" spans="1:28" ht="12.75" customHeight="1" x14ac:dyDescent="0.2">
      <c r="A879" s="12"/>
      <c r="B879" s="12"/>
      <c r="F879" s="63"/>
      <c r="G879" s="64"/>
      <c r="H879" s="64"/>
      <c r="N879" s="13"/>
      <c r="O879" s="12"/>
      <c r="P879" s="9"/>
      <c r="Q879" s="66"/>
      <c r="R879" s="12"/>
      <c r="S879" s="66"/>
      <c r="T879" s="12"/>
      <c r="U879" s="12"/>
      <c r="V879" s="9"/>
      <c r="W879" s="9"/>
      <c r="X879" s="9"/>
      <c r="Y879" s="9"/>
      <c r="Z879" s="12"/>
      <c r="AA879" s="13"/>
      <c r="AB879" s="13"/>
    </row>
    <row r="880" spans="1:28" ht="12.75" customHeight="1" x14ac:dyDescent="0.2">
      <c r="A880" s="12"/>
      <c r="B880" s="12"/>
      <c r="F880" s="63"/>
      <c r="G880" s="64"/>
      <c r="H880" s="64"/>
      <c r="N880" s="13"/>
      <c r="O880" s="12"/>
      <c r="P880" s="9"/>
      <c r="Q880" s="66"/>
      <c r="R880" s="12"/>
      <c r="S880" s="66"/>
      <c r="T880" s="12"/>
      <c r="U880" s="12"/>
      <c r="V880" s="9"/>
      <c r="W880" s="9"/>
      <c r="X880" s="9"/>
      <c r="Y880" s="9"/>
      <c r="Z880" s="12"/>
      <c r="AA880" s="13"/>
      <c r="AB880" s="13"/>
    </row>
    <row r="881" spans="1:28" ht="12.75" customHeight="1" x14ac:dyDescent="0.2">
      <c r="A881" s="12"/>
      <c r="B881" s="12"/>
      <c r="F881" s="63"/>
      <c r="G881" s="64"/>
      <c r="H881" s="64"/>
      <c r="N881" s="13"/>
      <c r="O881" s="12"/>
      <c r="P881" s="9"/>
      <c r="Q881" s="66"/>
      <c r="R881" s="12"/>
      <c r="S881" s="66"/>
      <c r="T881" s="12"/>
      <c r="U881" s="12"/>
      <c r="V881" s="9"/>
      <c r="W881" s="9"/>
      <c r="X881" s="9"/>
      <c r="Y881" s="9"/>
      <c r="Z881" s="12"/>
      <c r="AA881" s="13"/>
      <c r="AB881" s="13"/>
    </row>
    <row r="882" spans="1:28" ht="12.75" customHeight="1" x14ac:dyDescent="0.2">
      <c r="A882" s="12"/>
      <c r="B882" s="12"/>
      <c r="F882" s="63"/>
      <c r="G882" s="64"/>
      <c r="H882" s="64"/>
      <c r="N882" s="13"/>
      <c r="O882" s="12"/>
      <c r="P882" s="9"/>
      <c r="Q882" s="66"/>
      <c r="R882" s="12"/>
      <c r="S882" s="66"/>
      <c r="T882" s="12"/>
      <c r="U882" s="12"/>
      <c r="V882" s="9"/>
      <c r="W882" s="9"/>
      <c r="X882" s="9"/>
      <c r="Y882" s="9"/>
      <c r="Z882" s="12"/>
      <c r="AA882" s="13"/>
      <c r="AB882" s="13"/>
    </row>
    <row r="883" spans="1:28" ht="12.75" customHeight="1" x14ac:dyDescent="0.2">
      <c r="A883" s="12"/>
      <c r="B883" s="12"/>
      <c r="F883" s="63"/>
      <c r="G883" s="64"/>
      <c r="H883" s="64"/>
      <c r="N883" s="13"/>
      <c r="O883" s="12"/>
      <c r="P883" s="9"/>
      <c r="Q883" s="66"/>
      <c r="R883" s="12"/>
      <c r="S883" s="66"/>
      <c r="T883" s="12"/>
      <c r="U883" s="12"/>
      <c r="V883" s="9"/>
      <c r="W883" s="9"/>
      <c r="X883" s="9"/>
      <c r="Y883" s="9"/>
      <c r="Z883" s="12"/>
      <c r="AA883" s="13"/>
      <c r="AB883" s="13"/>
    </row>
    <row r="884" spans="1:28" ht="12.75" customHeight="1" x14ac:dyDescent="0.2">
      <c r="A884" s="12"/>
      <c r="B884" s="12"/>
      <c r="F884" s="63"/>
      <c r="G884" s="64"/>
      <c r="H884" s="64"/>
      <c r="N884" s="13"/>
      <c r="O884" s="12"/>
      <c r="P884" s="9"/>
      <c r="Q884" s="66"/>
      <c r="R884" s="12"/>
      <c r="S884" s="66"/>
      <c r="T884" s="12"/>
      <c r="U884" s="12"/>
      <c r="V884" s="9"/>
      <c r="W884" s="9"/>
      <c r="X884" s="9"/>
      <c r="Y884" s="9"/>
      <c r="Z884" s="12"/>
      <c r="AA884" s="13"/>
      <c r="AB884" s="13"/>
    </row>
    <row r="885" spans="1:28" ht="12.75" customHeight="1" x14ac:dyDescent="0.2">
      <c r="A885" s="12"/>
      <c r="B885" s="12"/>
      <c r="F885" s="63"/>
      <c r="G885" s="64"/>
      <c r="H885" s="64"/>
      <c r="N885" s="13"/>
      <c r="O885" s="12"/>
      <c r="P885" s="9"/>
      <c r="Q885" s="66"/>
      <c r="R885" s="12"/>
      <c r="S885" s="66"/>
      <c r="T885" s="12"/>
      <c r="U885" s="12"/>
      <c r="V885" s="9"/>
      <c r="W885" s="9"/>
      <c r="X885" s="9"/>
      <c r="Y885" s="9"/>
      <c r="Z885" s="12"/>
      <c r="AA885" s="13"/>
      <c r="AB885" s="13"/>
    </row>
    <row r="886" spans="1:28" ht="12.75" customHeight="1" x14ac:dyDescent="0.2">
      <c r="A886" s="12"/>
      <c r="B886" s="12"/>
      <c r="F886" s="63"/>
      <c r="G886" s="64"/>
      <c r="H886" s="64"/>
      <c r="N886" s="13"/>
      <c r="O886" s="12"/>
      <c r="P886" s="9"/>
      <c r="Q886" s="66"/>
      <c r="R886" s="12"/>
      <c r="S886" s="66"/>
      <c r="T886" s="12"/>
      <c r="U886" s="12"/>
      <c r="V886" s="9"/>
      <c r="W886" s="9"/>
      <c r="X886" s="9"/>
      <c r="Y886" s="9"/>
      <c r="Z886" s="12"/>
      <c r="AA886" s="13"/>
      <c r="AB886" s="13"/>
    </row>
    <row r="887" spans="1:28" ht="12.75" customHeight="1" x14ac:dyDescent="0.2">
      <c r="A887" s="12"/>
      <c r="B887" s="12"/>
      <c r="F887" s="63"/>
      <c r="G887" s="64"/>
      <c r="H887" s="64"/>
      <c r="N887" s="13"/>
      <c r="O887" s="12"/>
      <c r="P887" s="9"/>
      <c r="Q887" s="66"/>
      <c r="R887" s="12"/>
      <c r="S887" s="66"/>
      <c r="T887" s="12"/>
      <c r="U887" s="12"/>
      <c r="V887" s="9"/>
      <c r="W887" s="9"/>
      <c r="X887" s="9"/>
      <c r="Y887" s="9"/>
      <c r="Z887" s="12"/>
      <c r="AA887" s="13"/>
      <c r="AB887" s="13"/>
    </row>
    <row r="888" spans="1:28" ht="12.75" customHeight="1" x14ac:dyDescent="0.2">
      <c r="A888" s="12"/>
      <c r="B888" s="12"/>
      <c r="F888" s="63"/>
      <c r="G888" s="64"/>
      <c r="H888" s="64"/>
      <c r="N888" s="13"/>
      <c r="O888" s="12"/>
      <c r="P888" s="9"/>
      <c r="Q888" s="66"/>
      <c r="R888" s="12"/>
      <c r="S888" s="66"/>
      <c r="T888" s="12"/>
      <c r="U888" s="12"/>
      <c r="V888" s="9"/>
      <c r="W888" s="9"/>
      <c r="X888" s="9"/>
      <c r="Y888" s="9"/>
      <c r="Z888" s="12"/>
      <c r="AA888" s="13"/>
      <c r="AB888" s="13"/>
    </row>
    <row r="889" spans="1:28" ht="12.75" customHeight="1" x14ac:dyDescent="0.2">
      <c r="A889" s="12"/>
      <c r="B889" s="12"/>
      <c r="F889" s="63"/>
      <c r="G889" s="64"/>
      <c r="H889" s="64"/>
      <c r="N889" s="13"/>
      <c r="O889" s="12"/>
      <c r="P889" s="9"/>
      <c r="Q889" s="66"/>
      <c r="R889" s="12"/>
      <c r="S889" s="66"/>
      <c r="T889" s="12"/>
      <c r="U889" s="12"/>
      <c r="V889" s="9"/>
      <c r="W889" s="9"/>
      <c r="X889" s="9"/>
      <c r="Y889" s="9"/>
      <c r="Z889" s="12"/>
      <c r="AA889" s="13"/>
      <c r="AB889" s="13"/>
    </row>
    <row r="890" spans="1:28" ht="12.75" customHeight="1" x14ac:dyDescent="0.2">
      <c r="A890" s="12"/>
      <c r="B890" s="12"/>
      <c r="F890" s="63"/>
      <c r="G890" s="64"/>
      <c r="H890" s="64"/>
      <c r="N890" s="13"/>
      <c r="O890" s="12"/>
      <c r="P890" s="9"/>
      <c r="Q890" s="66"/>
      <c r="R890" s="12"/>
      <c r="S890" s="66"/>
      <c r="T890" s="12"/>
      <c r="U890" s="12"/>
      <c r="V890" s="9"/>
      <c r="W890" s="9"/>
      <c r="X890" s="9"/>
      <c r="Y890" s="9"/>
      <c r="Z890" s="12"/>
      <c r="AA890" s="13"/>
      <c r="AB890" s="13"/>
    </row>
    <row r="891" spans="1:28" ht="12.75" customHeight="1" x14ac:dyDescent="0.2">
      <c r="A891" s="12"/>
      <c r="B891" s="12"/>
      <c r="F891" s="63"/>
      <c r="G891" s="64"/>
      <c r="H891" s="64"/>
      <c r="N891" s="13"/>
      <c r="O891" s="12"/>
      <c r="P891" s="9"/>
      <c r="Q891" s="66"/>
      <c r="R891" s="12"/>
      <c r="S891" s="66"/>
      <c r="T891" s="12"/>
      <c r="U891" s="12"/>
      <c r="V891" s="9"/>
      <c r="W891" s="9"/>
      <c r="X891" s="9"/>
      <c r="Y891" s="9"/>
      <c r="Z891" s="12"/>
      <c r="AA891" s="13"/>
      <c r="AB891" s="13"/>
    </row>
    <row r="892" spans="1:28" ht="12.75" customHeight="1" x14ac:dyDescent="0.2">
      <c r="A892" s="12"/>
      <c r="B892" s="12"/>
      <c r="F892" s="63"/>
      <c r="G892" s="64"/>
      <c r="H892" s="64"/>
      <c r="N892" s="13"/>
      <c r="O892" s="12"/>
      <c r="P892" s="9"/>
      <c r="Q892" s="66"/>
      <c r="R892" s="12"/>
      <c r="S892" s="66"/>
      <c r="T892" s="12"/>
      <c r="U892" s="12"/>
      <c r="V892" s="9"/>
      <c r="W892" s="9"/>
      <c r="X892" s="9"/>
      <c r="Y892" s="9"/>
      <c r="Z892" s="12"/>
      <c r="AA892" s="13"/>
      <c r="AB892" s="13"/>
    </row>
    <row r="893" spans="1:28" ht="12.75" customHeight="1" x14ac:dyDescent="0.2">
      <c r="A893" s="12"/>
      <c r="B893" s="12"/>
      <c r="F893" s="63"/>
      <c r="G893" s="64"/>
      <c r="H893" s="64"/>
      <c r="N893" s="13"/>
      <c r="O893" s="12"/>
      <c r="P893" s="9"/>
      <c r="Q893" s="66"/>
      <c r="R893" s="12"/>
      <c r="S893" s="66"/>
      <c r="T893" s="12"/>
      <c r="U893" s="12"/>
      <c r="V893" s="9"/>
      <c r="W893" s="9"/>
      <c r="X893" s="9"/>
      <c r="Y893" s="9"/>
      <c r="Z893" s="12"/>
      <c r="AA893" s="13"/>
      <c r="AB893" s="13"/>
    </row>
    <row r="894" spans="1:28" ht="12.75" customHeight="1" x14ac:dyDescent="0.2">
      <c r="A894" s="12"/>
      <c r="B894" s="12"/>
      <c r="F894" s="63"/>
      <c r="G894" s="64"/>
      <c r="H894" s="64"/>
      <c r="N894" s="13"/>
      <c r="O894" s="12"/>
      <c r="P894" s="9"/>
      <c r="Q894" s="66"/>
      <c r="R894" s="12"/>
      <c r="S894" s="66"/>
      <c r="T894" s="12"/>
      <c r="U894" s="12"/>
      <c r="V894" s="9"/>
      <c r="W894" s="9"/>
      <c r="X894" s="9"/>
      <c r="Y894" s="9"/>
      <c r="Z894" s="12"/>
      <c r="AA894" s="13"/>
      <c r="AB894" s="13"/>
    </row>
    <row r="895" spans="1:28" ht="12.75" customHeight="1" x14ac:dyDescent="0.2">
      <c r="A895" s="12"/>
      <c r="B895" s="12"/>
      <c r="F895" s="63"/>
      <c r="G895" s="64"/>
      <c r="H895" s="64"/>
      <c r="N895" s="13"/>
      <c r="O895" s="12"/>
      <c r="P895" s="9"/>
      <c r="Q895" s="66"/>
      <c r="R895" s="12"/>
      <c r="S895" s="66"/>
      <c r="T895" s="12"/>
      <c r="U895" s="12"/>
      <c r="V895" s="9"/>
      <c r="W895" s="9"/>
      <c r="X895" s="9"/>
      <c r="Y895" s="9"/>
      <c r="Z895" s="12"/>
      <c r="AA895" s="13"/>
      <c r="AB895" s="13"/>
    </row>
    <row r="896" spans="1:28" ht="12.75" customHeight="1" x14ac:dyDescent="0.2">
      <c r="A896" s="12"/>
      <c r="B896" s="12"/>
      <c r="F896" s="63"/>
      <c r="G896" s="64"/>
      <c r="H896" s="64"/>
      <c r="N896" s="13"/>
      <c r="O896" s="12"/>
      <c r="P896" s="9"/>
      <c r="Q896" s="66"/>
      <c r="R896" s="12"/>
      <c r="S896" s="66"/>
      <c r="T896" s="12"/>
      <c r="U896" s="12"/>
      <c r="V896" s="9"/>
      <c r="W896" s="9"/>
      <c r="X896" s="9"/>
      <c r="Y896" s="9"/>
      <c r="Z896" s="12"/>
      <c r="AA896" s="13"/>
      <c r="AB896" s="13"/>
    </row>
    <row r="897" spans="1:28" ht="12.75" customHeight="1" x14ac:dyDescent="0.2">
      <c r="A897" s="12"/>
      <c r="B897" s="12"/>
      <c r="F897" s="63"/>
      <c r="G897" s="64"/>
      <c r="H897" s="64"/>
      <c r="N897" s="13"/>
      <c r="O897" s="12"/>
      <c r="P897" s="9"/>
      <c r="Q897" s="66"/>
      <c r="R897" s="12"/>
      <c r="S897" s="66"/>
      <c r="T897" s="12"/>
      <c r="U897" s="12"/>
      <c r="V897" s="9"/>
      <c r="W897" s="9"/>
      <c r="X897" s="9"/>
      <c r="Y897" s="9"/>
      <c r="Z897" s="12"/>
      <c r="AA897" s="13"/>
      <c r="AB897" s="13"/>
    </row>
    <row r="898" spans="1:28" ht="12.75" customHeight="1" x14ac:dyDescent="0.2">
      <c r="A898" s="12"/>
      <c r="B898" s="12"/>
      <c r="F898" s="63"/>
      <c r="G898" s="64"/>
      <c r="H898" s="64"/>
      <c r="N898" s="13"/>
      <c r="O898" s="12"/>
      <c r="P898" s="9"/>
      <c r="Q898" s="66"/>
      <c r="R898" s="12"/>
      <c r="S898" s="66"/>
      <c r="T898" s="12"/>
      <c r="U898" s="12"/>
      <c r="V898" s="9"/>
      <c r="W898" s="9"/>
      <c r="X898" s="9"/>
      <c r="Y898" s="9"/>
      <c r="Z898" s="12"/>
      <c r="AA898" s="13"/>
      <c r="AB898" s="13"/>
    </row>
    <row r="899" spans="1:28" ht="12.75" customHeight="1" x14ac:dyDescent="0.2">
      <c r="A899" s="12"/>
      <c r="B899" s="12"/>
      <c r="F899" s="63"/>
      <c r="G899" s="64"/>
      <c r="H899" s="64"/>
      <c r="N899" s="13"/>
      <c r="O899" s="12"/>
      <c r="P899" s="9"/>
      <c r="Q899" s="66"/>
      <c r="R899" s="12"/>
      <c r="S899" s="66"/>
      <c r="T899" s="12"/>
      <c r="U899" s="12"/>
      <c r="V899" s="9"/>
      <c r="W899" s="9"/>
      <c r="X899" s="9"/>
      <c r="Y899" s="9"/>
      <c r="Z899" s="12"/>
      <c r="AA899" s="13"/>
      <c r="AB899" s="13"/>
    </row>
    <row r="900" spans="1:28" ht="12.75" customHeight="1" x14ac:dyDescent="0.2">
      <c r="A900" s="12"/>
      <c r="B900" s="12"/>
      <c r="F900" s="63"/>
      <c r="G900" s="64"/>
      <c r="H900" s="64"/>
      <c r="N900" s="13"/>
      <c r="O900" s="12"/>
      <c r="P900" s="9"/>
      <c r="Q900" s="66"/>
      <c r="R900" s="12"/>
      <c r="S900" s="66"/>
      <c r="T900" s="12"/>
      <c r="U900" s="12"/>
      <c r="V900" s="9"/>
      <c r="W900" s="9"/>
      <c r="X900" s="9"/>
      <c r="Y900" s="9"/>
      <c r="Z900" s="12"/>
      <c r="AA900" s="13"/>
      <c r="AB900" s="13"/>
    </row>
    <row r="901" spans="1:28" ht="12.75" customHeight="1" x14ac:dyDescent="0.2">
      <c r="A901" s="12"/>
      <c r="B901" s="12"/>
      <c r="F901" s="63"/>
      <c r="G901" s="64"/>
      <c r="H901" s="64"/>
      <c r="N901" s="13"/>
      <c r="O901" s="12"/>
      <c r="P901" s="9"/>
      <c r="Q901" s="66"/>
      <c r="R901" s="12"/>
      <c r="S901" s="66"/>
      <c r="T901" s="12"/>
      <c r="U901" s="12"/>
      <c r="V901" s="9"/>
      <c r="W901" s="9"/>
      <c r="X901" s="9"/>
      <c r="Y901" s="9"/>
      <c r="Z901" s="12"/>
      <c r="AA901" s="13"/>
      <c r="AB901" s="13"/>
    </row>
    <row r="902" spans="1:28" ht="12.75" customHeight="1" x14ac:dyDescent="0.2">
      <c r="A902" s="12"/>
      <c r="B902" s="12"/>
      <c r="F902" s="63"/>
      <c r="G902" s="64"/>
      <c r="H902" s="64"/>
      <c r="N902" s="13"/>
      <c r="O902" s="12"/>
      <c r="P902" s="9"/>
      <c r="Q902" s="66"/>
      <c r="R902" s="12"/>
      <c r="S902" s="66"/>
      <c r="T902" s="12"/>
      <c r="U902" s="12"/>
      <c r="V902" s="9"/>
      <c r="W902" s="9"/>
      <c r="X902" s="9"/>
      <c r="Y902" s="9"/>
      <c r="Z902" s="12"/>
      <c r="AA902" s="13"/>
      <c r="AB902" s="13"/>
    </row>
    <row r="903" spans="1:28" ht="12.75" customHeight="1" x14ac:dyDescent="0.2">
      <c r="A903" s="12"/>
      <c r="B903" s="12"/>
      <c r="F903" s="63"/>
      <c r="G903" s="64"/>
      <c r="H903" s="64"/>
      <c r="N903" s="13"/>
      <c r="O903" s="12"/>
      <c r="P903" s="9"/>
      <c r="Q903" s="66"/>
      <c r="R903" s="12"/>
      <c r="S903" s="66"/>
      <c r="T903" s="12"/>
      <c r="U903" s="12"/>
      <c r="V903" s="9"/>
      <c r="W903" s="9"/>
      <c r="X903" s="9"/>
      <c r="Y903" s="9"/>
      <c r="Z903" s="12"/>
      <c r="AA903" s="13"/>
      <c r="AB903" s="13"/>
    </row>
    <row r="904" spans="1:28" ht="12.75" customHeight="1" x14ac:dyDescent="0.2">
      <c r="A904" s="12"/>
      <c r="B904" s="12"/>
      <c r="F904" s="63"/>
      <c r="G904" s="64"/>
      <c r="H904" s="64"/>
      <c r="N904" s="13"/>
      <c r="O904" s="12"/>
      <c r="P904" s="9"/>
      <c r="Q904" s="66"/>
      <c r="R904" s="12"/>
      <c r="S904" s="66"/>
      <c r="T904" s="12"/>
      <c r="U904" s="12"/>
      <c r="V904" s="9"/>
      <c r="W904" s="9"/>
      <c r="X904" s="9"/>
      <c r="Y904" s="9"/>
      <c r="Z904" s="12"/>
      <c r="AA904" s="13"/>
      <c r="AB904" s="13"/>
    </row>
    <row r="905" spans="1:28" ht="12.75" customHeight="1" x14ac:dyDescent="0.2">
      <c r="A905" s="12"/>
      <c r="B905" s="12"/>
      <c r="F905" s="63"/>
      <c r="G905" s="64"/>
      <c r="H905" s="64"/>
      <c r="N905" s="13"/>
      <c r="O905" s="12"/>
      <c r="P905" s="9"/>
      <c r="Q905" s="66"/>
      <c r="R905" s="12"/>
      <c r="S905" s="66"/>
      <c r="T905" s="12"/>
      <c r="U905" s="12"/>
      <c r="V905" s="9"/>
      <c r="W905" s="9"/>
      <c r="X905" s="9"/>
      <c r="Y905" s="9"/>
      <c r="Z905" s="12"/>
      <c r="AA905" s="13"/>
      <c r="AB905" s="13"/>
    </row>
    <row r="906" spans="1:28" ht="12.75" customHeight="1" x14ac:dyDescent="0.2">
      <c r="A906" s="12"/>
      <c r="B906" s="12"/>
      <c r="F906" s="63"/>
      <c r="G906" s="64"/>
      <c r="H906" s="64"/>
      <c r="N906" s="13"/>
      <c r="O906" s="12"/>
      <c r="P906" s="9"/>
      <c r="Q906" s="66"/>
      <c r="R906" s="12"/>
      <c r="S906" s="66"/>
      <c r="T906" s="12"/>
      <c r="U906" s="12"/>
      <c r="V906" s="9"/>
      <c r="W906" s="9"/>
      <c r="X906" s="9"/>
      <c r="Y906" s="9"/>
      <c r="Z906" s="12"/>
      <c r="AA906" s="13"/>
      <c r="AB906" s="13"/>
    </row>
    <row r="907" spans="1:28" ht="12.75" customHeight="1" x14ac:dyDescent="0.2">
      <c r="A907" s="12"/>
      <c r="B907" s="12"/>
      <c r="F907" s="63"/>
      <c r="G907" s="64"/>
      <c r="H907" s="64"/>
      <c r="N907" s="13"/>
      <c r="O907" s="12"/>
      <c r="P907" s="9"/>
      <c r="Q907" s="66"/>
      <c r="R907" s="12"/>
      <c r="S907" s="66"/>
      <c r="T907" s="12"/>
      <c r="U907" s="12"/>
      <c r="V907" s="9"/>
      <c r="W907" s="9"/>
      <c r="X907" s="9"/>
      <c r="Y907" s="9"/>
      <c r="Z907" s="12"/>
      <c r="AA907" s="13"/>
      <c r="AB907" s="13"/>
    </row>
    <row r="908" spans="1:28" ht="12.75" customHeight="1" x14ac:dyDescent="0.2">
      <c r="A908" s="12"/>
      <c r="B908" s="12"/>
      <c r="F908" s="63"/>
      <c r="G908" s="64"/>
      <c r="H908" s="64"/>
      <c r="N908" s="13"/>
      <c r="O908" s="12"/>
      <c r="P908" s="9"/>
      <c r="Q908" s="66"/>
      <c r="R908" s="12"/>
      <c r="S908" s="66"/>
      <c r="T908" s="12"/>
      <c r="U908" s="12"/>
      <c r="V908" s="9"/>
      <c r="W908" s="9"/>
      <c r="X908" s="9"/>
      <c r="Y908" s="9"/>
      <c r="Z908" s="12"/>
      <c r="AA908" s="13"/>
      <c r="AB908" s="13"/>
    </row>
    <row r="909" spans="1:28" ht="12.75" customHeight="1" x14ac:dyDescent="0.2">
      <c r="A909" s="12"/>
      <c r="B909" s="12"/>
      <c r="F909" s="63"/>
      <c r="G909" s="64"/>
      <c r="H909" s="64"/>
      <c r="N909" s="13"/>
      <c r="O909" s="12"/>
      <c r="P909" s="9"/>
      <c r="Q909" s="66"/>
      <c r="R909" s="12"/>
      <c r="S909" s="66"/>
      <c r="T909" s="12"/>
      <c r="U909" s="12"/>
      <c r="V909" s="9"/>
      <c r="W909" s="9"/>
      <c r="X909" s="9"/>
      <c r="Y909" s="9"/>
      <c r="Z909" s="12"/>
      <c r="AA909" s="13"/>
      <c r="AB909" s="13"/>
    </row>
    <row r="910" spans="1:28" ht="12.75" customHeight="1" x14ac:dyDescent="0.2">
      <c r="A910" s="12"/>
      <c r="B910" s="12"/>
      <c r="F910" s="63"/>
      <c r="G910" s="64"/>
      <c r="H910" s="64"/>
      <c r="N910" s="13"/>
      <c r="O910" s="12"/>
      <c r="P910" s="9"/>
      <c r="Q910" s="66"/>
      <c r="R910" s="12"/>
      <c r="S910" s="66"/>
      <c r="T910" s="12"/>
      <c r="U910" s="12"/>
      <c r="V910" s="9"/>
      <c r="W910" s="9"/>
      <c r="X910" s="9"/>
      <c r="Y910" s="9"/>
      <c r="Z910" s="12"/>
      <c r="AA910" s="13"/>
      <c r="AB910" s="13"/>
    </row>
    <row r="911" spans="1:28" ht="12.75" customHeight="1" x14ac:dyDescent="0.2">
      <c r="A911" s="12"/>
      <c r="B911" s="12"/>
      <c r="F911" s="63"/>
      <c r="G911" s="64"/>
      <c r="H911" s="64"/>
      <c r="N911" s="13"/>
      <c r="O911" s="12"/>
      <c r="P911" s="9"/>
      <c r="Q911" s="66"/>
      <c r="R911" s="12"/>
      <c r="S911" s="66"/>
      <c r="T911" s="12"/>
      <c r="U911" s="12"/>
      <c r="V911" s="9"/>
      <c r="W911" s="9"/>
      <c r="X911" s="9"/>
      <c r="Y911" s="9"/>
      <c r="Z911" s="12"/>
      <c r="AA911" s="13"/>
      <c r="AB911" s="13"/>
    </row>
    <row r="912" spans="1:28" ht="12.75" customHeight="1" x14ac:dyDescent="0.2">
      <c r="A912" s="12"/>
      <c r="B912" s="12"/>
      <c r="F912" s="63"/>
      <c r="G912" s="64"/>
      <c r="H912" s="64"/>
      <c r="N912" s="13"/>
      <c r="O912" s="12"/>
      <c r="P912" s="9"/>
      <c r="Q912" s="66"/>
      <c r="R912" s="12"/>
      <c r="S912" s="66"/>
      <c r="T912" s="12"/>
      <c r="U912" s="12"/>
      <c r="V912" s="9"/>
      <c r="W912" s="9"/>
      <c r="X912" s="9"/>
      <c r="Y912" s="9"/>
      <c r="Z912" s="12"/>
      <c r="AA912" s="13"/>
      <c r="AB912" s="13"/>
    </row>
    <row r="913" spans="1:28" ht="12.75" customHeight="1" x14ac:dyDescent="0.2">
      <c r="A913" s="12"/>
      <c r="B913" s="12"/>
      <c r="F913" s="63"/>
      <c r="G913" s="64"/>
      <c r="H913" s="64"/>
      <c r="N913" s="13"/>
      <c r="O913" s="12"/>
      <c r="P913" s="9"/>
      <c r="Q913" s="66"/>
      <c r="R913" s="12"/>
      <c r="S913" s="66"/>
      <c r="T913" s="12"/>
      <c r="U913" s="12"/>
      <c r="V913" s="9"/>
      <c r="W913" s="9"/>
      <c r="X913" s="9"/>
      <c r="Y913" s="9"/>
      <c r="Z913" s="12"/>
      <c r="AA913" s="13"/>
      <c r="AB913" s="13"/>
    </row>
    <row r="914" spans="1:28" ht="12.75" customHeight="1" x14ac:dyDescent="0.2">
      <c r="A914" s="12"/>
      <c r="B914" s="12"/>
      <c r="F914" s="63"/>
      <c r="G914" s="64"/>
      <c r="H914" s="64"/>
      <c r="N914" s="13"/>
      <c r="O914" s="12"/>
      <c r="P914" s="9"/>
      <c r="Q914" s="66"/>
      <c r="R914" s="12"/>
      <c r="S914" s="66"/>
      <c r="T914" s="12"/>
      <c r="U914" s="12"/>
      <c r="V914" s="9"/>
      <c r="W914" s="9"/>
      <c r="X914" s="9"/>
      <c r="Y914" s="9"/>
      <c r="Z914" s="12"/>
      <c r="AA914" s="13"/>
      <c r="AB914" s="13"/>
    </row>
    <row r="915" spans="1:28" ht="12.75" customHeight="1" x14ac:dyDescent="0.2">
      <c r="A915" s="12"/>
      <c r="B915" s="12"/>
      <c r="F915" s="63"/>
      <c r="G915" s="64"/>
      <c r="H915" s="64"/>
      <c r="N915" s="13"/>
      <c r="O915" s="12"/>
      <c r="P915" s="9"/>
      <c r="Q915" s="66"/>
      <c r="R915" s="12"/>
      <c r="S915" s="66"/>
      <c r="T915" s="12"/>
      <c r="U915" s="12"/>
      <c r="V915" s="9"/>
      <c r="W915" s="9"/>
      <c r="X915" s="9"/>
      <c r="Y915" s="9"/>
      <c r="Z915" s="12"/>
      <c r="AA915" s="13"/>
      <c r="AB915" s="13"/>
    </row>
    <row r="916" spans="1:28" ht="12.75" customHeight="1" x14ac:dyDescent="0.2">
      <c r="A916" s="12"/>
      <c r="B916" s="12"/>
      <c r="F916" s="63"/>
      <c r="G916" s="64"/>
      <c r="H916" s="64"/>
      <c r="N916" s="13"/>
      <c r="O916" s="12"/>
      <c r="P916" s="9"/>
      <c r="Q916" s="66"/>
      <c r="R916" s="12"/>
      <c r="S916" s="66"/>
      <c r="T916" s="12"/>
      <c r="U916" s="12"/>
      <c r="V916" s="9"/>
      <c r="W916" s="9"/>
      <c r="X916" s="9"/>
      <c r="Y916" s="9"/>
      <c r="Z916" s="12"/>
      <c r="AA916" s="13"/>
      <c r="AB916" s="13"/>
    </row>
    <row r="917" spans="1:28" ht="12.75" customHeight="1" x14ac:dyDescent="0.2">
      <c r="A917" s="12"/>
      <c r="B917" s="12"/>
      <c r="F917" s="63"/>
      <c r="G917" s="64"/>
      <c r="H917" s="64"/>
      <c r="N917" s="13"/>
      <c r="O917" s="12"/>
      <c r="P917" s="9"/>
      <c r="Q917" s="66"/>
      <c r="R917" s="12"/>
      <c r="S917" s="66"/>
      <c r="T917" s="12"/>
      <c r="U917" s="12"/>
      <c r="V917" s="9"/>
      <c r="W917" s="9"/>
      <c r="X917" s="9"/>
      <c r="Y917" s="9"/>
      <c r="Z917" s="12"/>
      <c r="AA917" s="13"/>
      <c r="AB917" s="13"/>
    </row>
    <row r="918" spans="1:28" ht="12.75" customHeight="1" x14ac:dyDescent="0.2">
      <c r="A918" s="12"/>
      <c r="B918" s="12"/>
      <c r="F918" s="63"/>
      <c r="G918" s="64"/>
      <c r="H918" s="64"/>
      <c r="N918" s="13"/>
      <c r="O918" s="12"/>
      <c r="P918" s="9"/>
      <c r="Q918" s="66"/>
      <c r="R918" s="12"/>
      <c r="S918" s="66"/>
      <c r="T918" s="12"/>
      <c r="U918" s="12"/>
      <c r="V918" s="9"/>
      <c r="W918" s="9"/>
      <c r="X918" s="9"/>
      <c r="Y918" s="9"/>
      <c r="Z918" s="12"/>
      <c r="AA918" s="13"/>
      <c r="AB918" s="13"/>
    </row>
    <row r="919" spans="1:28" ht="12.75" customHeight="1" x14ac:dyDescent="0.2">
      <c r="A919" s="12"/>
      <c r="B919" s="12"/>
      <c r="F919" s="63"/>
      <c r="G919" s="64"/>
      <c r="H919" s="64"/>
      <c r="N919" s="13"/>
      <c r="O919" s="12"/>
      <c r="P919" s="9"/>
      <c r="Q919" s="66"/>
      <c r="R919" s="12"/>
      <c r="S919" s="66"/>
      <c r="T919" s="12"/>
      <c r="U919" s="12"/>
      <c r="V919" s="9"/>
      <c r="W919" s="9"/>
      <c r="X919" s="9"/>
      <c r="Y919" s="9"/>
      <c r="Z919" s="12"/>
      <c r="AA919" s="13"/>
      <c r="AB919" s="13"/>
    </row>
    <row r="920" spans="1:28" ht="12.75" customHeight="1" x14ac:dyDescent="0.2">
      <c r="A920" s="12"/>
      <c r="B920" s="12"/>
      <c r="F920" s="63"/>
      <c r="G920" s="64"/>
      <c r="H920" s="64"/>
      <c r="N920" s="13"/>
      <c r="O920" s="12"/>
      <c r="P920" s="9"/>
      <c r="Q920" s="66"/>
      <c r="R920" s="12"/>
      <c r="S920" s="66"/>
      <c r="T920" s="12"/>
      <c r="U920" s="12"/>
      <c r="V920" s="9"/>
      <c r="W920" s="9"/>
      <c r="X920" s="9"/>
      <c r="Y920" s="9"/>
      <c r="Z920" s="12"/>
      <c r="AA920" s="13"/>
      <c r="AB920" s="13"/>
    </row>
    <row r="921" spans="1:28" ht="12.75" customHeight="1" x14ac:dyDescent="0.2">
      <c r="A921" s="12"/>
      <c r="B921" s="12"/>
      <c r="F921" s="63"/>
      <c r="G921" s="64"/>
      <c r="H921" s="64"/>
      <c r="N921" s="13"/>
      <c r="O921" s="12"/>
      <c r="P921" s="9"/>
      <c r="Q921" s="66"/>
      <c r="R921" s="12"/>
      <c r="S921" s="66"/>
      <c r="T921" s="12"/>
      <c r="U921" s="12"/>
      <c r="V921" s="9"/>
      <c r="W921" s="9"/>
      <c r="X921" s="9"/>
      <c r="Y921" s="9"/>
      <c r="Z921" s="12"/>
      <c r="AA921" s="13"/>
      <c r="AB921" s="13"/>
    </row>
    <row r="922" spans="1:28" ht="12.75" customHeight="1" x14ac:dyDescent="0.2">
      <c r="A922" s="12"/>
      <c r="B922" s="12"/>
      <c r="F922" s="63"/>
      <c r="G922" s="64"/>
      <c r="H922" s="64"/>
      <c r="N922" s="13"/>
      <c r="O922" s="12"/>
      <c r="P922" s="9"/>
      <c r="Q922" s="66"/>
      <c r="R922" s="12"/>
      <c r="S922" s="66"/>
      <c r="T922" s="12"/>
      <c r="U922" s="12"/>
      <c r="V922" s="9"/>
      <c r="W922" s="9"/>
      <c r="X922" s="9"/>
      <c r="Y922" s="9"/>
      <c r="Z922" s="12"/>
      <c r="AA922" s="13"/>
      <c r="AB922" s="13"/>
    </row>
    <row r="923" spans="1:28" ht="12.75" customHeight="1" x14ac:dyDescent="0.2">
      <c r="A923" s="12"/>
      <c r="B923" s="12"/>
      <c r="F923" s="63"/>
      <c r="G923" s="64"/>
      <c r="H923" s="64"/>
      <c r="N923" s="13"/>
      <c r="O923" s="12"/>
      <c r="P923" s="9"/>
      <c r="Q923" s="66"/>
      <c r="R923" s="12"/>
      <c r="S923" s="66"/>
      <c r="T923" s="12"/>
      <c r="U923" s="12"/>
      <c r="V923" s="9"/>
      <c r="W923" s="9"/>
      <c r="X923" s="9"/>
      <c r="Y923" s="9"/>
      <c r="Z923" s="12"/>
      <c r="AA923" s="13"/>
      <c r="AB923" s="13"/>
    </row>
    <row r="924" spans="1:28" ht="12.75" customHeight="1" x14ac:dyDescent="0.2">
      <c r="A924" s="12"/>
      <c r="B924" s="12"/>
      <c r="F924" s="63"/>
      <c r="G924" s="64"/>
      <c r="H924" s="64"/>
      <c r="N924" s="13"/>
      <c r="O924" s="12"/>
      <c r="P924" s="9"/>
      <c r="Q924" s="66"/>
      <c r="R924" s="12"/>
      <c r="S924" s="66"/>
      <c r="T924" s="12"/>
      <c r="U924" s="12"/>
      <c r="V924" s="9"/>
      <c r="W924" s="9"/>
      <c r="X924" s="9"/>
      <c r="Y924" s="9"/>
      <c r="Z924" s="12"/>
      <c r="AA924" s="13"/>
      <c r="AB924" s="13"/>
    </row>
    <row r="925" spans="1:28" ht="12.75" customHeight="1" x14ac:dyDescent="0.2">
      <c r="A925" s="12"/>
      <c r="B925" s="12"/>
      <c r="F925" s="63"/>
      <c r="G925" s="64"/>
      <c r="H925" s="64"/>
      <c r="N925" s="13"/>
      <c r="O925" s="12"/>
      <c r="P925" s="9"/>
      <c r="Q925" s="66"/>
      <c r="R925" s="12"/>
      <c r="S925" s="66"/>
      <c r="T925" s="12"/>
      <c r="U925" s="12"/>
      <c r="V925" s="9"/>
      <c r="W925" s="9"/>
      <c r="X925" s="9"/>
      <c r="Y925" s="9"/>
      <c r="Z925" s="12"/>
      <c r="AA925" s="13"/>
      <c r="AB925" s="13"/>
    </row>
    <row r="926" spans="1:28" ht="12.75" customHeight="1" x14ac:dyDescent="0.2">
      <c r="A926" s="12"/>
      <c r="B926" s="12"/>
      <c r="F926" s="63"/>
      <c r="G926" s="64"/>
      <c r="H926" s="64"/>
      <c r="N926" s="13"/>
      <c r="O926" s="12"/>
      <c r="P926" s="9"/>
      <c r="Q926" s="66"/>
      <c r="R926" s="12"/>
      <c r="S926" s="66"/>
      <c r="T926" s="12"/>
      <c r="U926" s="12"/>
      <c r="V926" s="9"/>
      <c r="W926" s="9"/>
      <c r="X926" s="9"/>
      <c r="Y926" s="9"/>
      <c r="Z926" s="12"/>
      <c r="AA926" s="13"/>
      <c r="AB926" s="13"/>
    </row>
    <row r="927" spans="1:28" ht="12.75" customHeight="1" x14ac:dyDescent="0.2">
      <c r="A927" s="12"/>
      <c r="B927" s="12"/>
      <c r="F927" s="63"/>
      <c r="G927" s="64"/>
      <c r="H927" s="64"/>
      <c r="N927" s="13"/>
      <c r="O927" s="12"/>
      <c r="P927" s="9"/>
      <c r="Q927" s="66"/>
      <c r="R927" s="12"/>
      <c r="S927" s="66"/>
      <c r="T927" s="12"/>
      <c r="U927" s="12"/>
      <c r="V927" s="9"/>
      <c r="W927" s="9"/>
      <c r="X927" s="9"/>
      <c r="Y927" s="9"/>
      <c r="Z927" s="12"/>
      <c r="AA927" s="13"/>
      <c r="AB927" s="13"/>
    </row>
    <row r="928" spans="1:28" ht="12.75" customHeight="1" x14ac:dyDescent="0.2">
      <c r="A928" s="12"/>
      <c r="B928" s="12"/>
      <c r="F928" s="63"/>
      <c r="G928" s="64"/>
      <c r="H928" s="64"/>
      <c r="N928" s="13"/>
      <c r="O928" s="12"/>
      <c r="P928" s="9"/>
      <c r="Q928" s="66"/>
      <c r="R928" s="12"/>
      <c r="S928" s="66"/>
      <c r="T928" s="12"/>
      <c r="U928" s="12"/>
      <c r="V928" s="9"/>
      <c r="W928" s="9"/>
      <c r="X928" s="9"/>
      <c r="Y928" s="9"/>
      <c r="Z928" s="12"/>
      <c r="AA928" s="13"/>
      <c r="AB928" s="13"/>
    </row>
    <row r="929" spans="1:28" ht="12.75" customHeight="1" x14ac:dyDescent="0.2">
      <c r="A929" s="12"/>
      <c r="B929" s="12"/>
      <c r="F929" s="63"/>
      <c r="G929" s="64"/>
      <c r="H929" s="64"/>
      <c r="N929" s="13"/>
      <c r="O929" s="12"/>
      <c r="P929" s="9"/>
      <c r="Q929" s="66"/>
      <c r="R929" s="12"/>
      <c r="S929" s="66"/>
      <c r="T929" s="12"/>
      <c r="U929" s="12"/>
      <c r="V929" s="9"/>
      <c r="W929" s="9"/>
      <c r="X929" s="9"/>
      <c r="Y929" s="9"/>
      <c r="Z929" s="12"/>
      <c r="AA929" s="13"/>
      <c r="AB929" s="13"/>
    </row>
    <row r="930" spans="1:28" ht="12.75" customHeight="1" x14ac:dyDescent="0.2">
      <c r="A930" s="12"/>
      <c r="B930" s="12"/>
      <c r="F930" s="63"/>
      <c r="G930" s="64"/>
      <c r="H930" s="64"/>
      <c r="N930" s="13"/>
      <c r="O930" s="12"/>
      <c r="P930" s="9"/>
      <c r="Q930" s="66"/>
      <c r="R930" s="12"/>
      <c r="S930" s="66"/>
      <c r="T930" s="12"/>
      <c r="U930" s="12"/>
      <c r="V930" s="9"/>
      <c r="W930" s="9"/>
      <c r="X930" s="9"/>
      <c r="Y930" s="9"/>
      <c r="Z930" s="12"/>
      <c r="AA930" s="13"/>
      <c r="AB930" s="13"/>
    </row>
    <row r="931" spans="1:28" ht="12.75" customHeight="1" x14ac:dyDescent="0.2">
      <c r="A931" s="12"/>
      <c r="B931" s="12"/>
      <c r="F931" s="63"/>
      <c r="G931" s="64"/>
      <c r="H931" s="64"/>
      <c r="N931" s="13"/>
      <c r="O931" s="12"/>
      <c r="P931" s="9"/>
      <c r="Q931" s="66"/>
      <c r="R931" s="12"/>
      <c r="S931" s="66"/>
      <c r="T931" s="12"/>
      <c r="U931" s="12"/>
      <c r="V931" s="9"/>
      <c r="W931" s="9"/>
      <c r="X931" s="9"/>
      <c r="Y931" s="9"/>
      <c r="Z931" s="12"/>
      <c r="AA931" s="13"/>
      <c r="AB931" s="13"/>
    </row>
    <row r="932" spans="1:28" ht="12.75" customHeight="1" x14ac:dyDescent="0.2">
      <c r="A932" s="12"/>
      <c r="B932" s="12"/>
      <c r="F932" s="63"/>
      <c r="G932" s="64"/>
      <c r="H932" s="64"/>
      <c r="N932" s="13"/>
      <c r="O932" s="12"/>
      <c r="P932" s="9"/>
      <c r="Q932" s="66"/>
      <c r="R932" s="12"/>
      <c r="S932" s="66"/>
      <c r="T932" s="12"/>
      <c r="U932" s="12"/>
      <c r="V932" s="9"/>
      <c r="W932" s="9"/>
      <c r="X932" s="9"/>
      <c r="Y932" s="9"/>
      <c r="Z932" s="12"/>
      <c r="AA932" s="13"/>
      <c r="AB932" s="13"/>
    </row>
    <row r="933" spans="1:28" ht="12.75" customHeight="1" x14ac:dyDescent="0.2">
      <c r="A933" s="12"/>
      <c r="B933" s="12"/>
      <c r="F933" s="63"/>
      <c r="G933" s="64"/>
      <c r="H933" s="64"/>
      <c r="N933" s="13"/>
      <c r="O933" s="12"/>
      <c r="P933" s="9"/>
      <c r="Q933" s="66"/>
      <c r="R933" s="12"/>
      <c r="S933" s="66"/>
      <c r="T933" s="12"/>
      <c r="U933" s="12"/>
      <c r="V933" s="9"/>
      <c r="W933" s="9"/>
      <c r="X933" s="9"/>
      <c r="Y933" s="9"/>
      <c r="Z933" s="12"/>
      <c r="AA933" s="13"/>
      <c r="AB933" s="13"/>
    </row>
    <row r="934" spans="1:28" ht="12.75" customHeight="1" x14ac:dyDescent="0.2">
      <c r="A934" s="12"/>
      <c r="B934" s="12"/>
      <c r="F934" s="63"/>
      <c r="G934" s="64"/>
      <c r="H934" s="64"/>
      <c r="N934" s="13"/>
      <c r="O934" s="12"/>
      <c r="P934" s="9"/>
      <c r="Q934" s="66"/>
      <c r="R934" s="12"/>
      <c r="S934" s="66"/>
      <c r="T934" s="12"/>
      <c r="U934" s="12"/>
      <c r="V934" s="9"/>
      <c r="W934" s="9"/>
      <c r="X934" s="9"/>
      <c r="Y934" s="9"/>
      <c r="Z934" s="12"/>
      <c r="AA934" s="13"/>
      <c r="AB934" s="13"/>
    </row>
    <row r="935" spans="1:28" ht="12.75" customHeight="1" x14ac:dyDescent="0.2">
      <c r="A935" s="12"/>
      <c r="B935" s="12"/>
      <c r="F935" s="63"/>
      <c r="G935" s="64"/>
      <c r="H935" s="64"/>
      <c r="N935" s="13"/>
      <c r="O935" s="12"/>
      <c r="P935" s="9"/>
      <c r="Q935" s="66"/>
      <c r="R935" s="12"/>
      <c r="S935" s="66"/>
      <c r="T935" s="12"/>
      <c r="U935" s="12"/>
      <c r="V935" s="9"/>
      <c r="W935" s="9"/>
      <c r="X935" s="9"/>
      <c r="Y935" s="9"/>
      <c r="Z935" s="12"/>
      <c r="AA935" s="13"/>
      <c r="AB935" s="13"/>
    </row>
    <row r="936" spans="1:28" ht="12.75" customHeight="1" x14ac:dyDescent="0.2">
      <c r="A936" s="12"/>
      <c r="B936" s="12"/>
      <c r="F936" s="63"/>
      <c r="G936" s="64"/>
      <c r="H936" s="64"/>
      <c r="N936" s="13"/>
      <c r="O936" s="12"/>
      <c r="P936" s="9"/>
      <c r="Q936" s="66"/>
      <c r="R936" s="12"/>
      <c r="S936" s="66"/>
      <c r="T936" s="12"/>
      <c r="U936" s="12"/>
      <c r="V936" s="9"/>
      <c r="W936" s="9"/>
      <c r="X936" s="9"/>
      <c r="Y936" s="9"/>
      <c r="Z936" s="12"/>
      <c r="AA936" s="13"/>
      <c r="AB936" s="13"/>
    </row>
    <row r="937" spans="1:28" ht="12.75" customHeight="1" x14ac:dyDescent="0.2">
      <c r="A937" s="12"/>
      <c r="B937" s="12"/>
      <c r="F937" s="63"/>
      <c r="G937" s="64"/>
      <c r="H937" s="64"/>
      <c r="N937" s="13"/>
      <c r="O937" s="12"/>
      <c r="P937" s="9"/>
      <c r="Q937" s="66"/>
      <c r="R937" s="12"/>
      <c r="S937" s="66"/>
      <c r="T937" s="12"/>
      <c r="U937" s="12"/>
      <c r="V937" s="9"/>
      <c r="W937" s="9"/>
      <c r="X937" s="9"/>
      <c r="Y937" s="9"/>
      <c r="Z937" s="12"/>
      <c r="AA937" s="13"/>
      <c r="AB937" s="13"/>
    </row>
    <row r="938" spans="1:28" ht="12.75" customHeight="1" x14ac:dyDescent="0.2">
      <c r="A938" s="12"/>
      <c r="B938" s="12"/>
      <c r="F938" s="63"/>
      <c r="G938" s="64"/>
      <c r="H938" s="64"/>
      <c r="N938" s="13"/>
      <c r="O938" s="12"/>
      <c r="P938" s="9"/>
      <c r="Q938" s="66"/>
      <c r="R938" s="12"/>
      <c r="S938" s="66"/>
      <c r="T938" s="12"/>
      <c r="U938" s="12"/>
      <c r="V938" s="9"/>
      <c r="W938" s="9"/>
      <c r="X938" s="9"/>
      <c r="Y938" s="9"/>
      <c r="Z938" s="12"/>
      <c r="AA938" s="13"/>
      <c r="AB938" s="13"/>
    </row>
    <row r="939" spans="1:28" ht="12.75" customHeight="1" x14ac:dyDescent="0.2">
      <c r="A939" s="12"/>
      <c r="B939" s="12"/>
      <c r="F939" s="63"/>
      <c r="G939" s="64"/>
      <c r="H939" s="64"/>
      <c r="N939" s="13"/>
      <c r="O939" s="12"/>
      <c r="P939" s="9"/>
      <c r="Q939" s="66"/>
      <c r="R939" s="12"/>
      <c r="S939" s="66"/>
      <c r="T939" s="12"/>
      <c r="U939" s="12"/>
      <c r="V939" s="9"/>
      <c r="W939" s="9"/>
      <c r="X939" s="9"/>
      <c r="Y939" s="9"/>
      <c r="Z939" s="12"/>
      <c r="AA939" s="13"/>
      <c r="AB939" s="13"/>
    </row>
    <row r="940" spans="1:28" ht="12.75" customHeight="1" x14ac:dyDescent="0.2">
      <c r="A940" s="12"/>
      <c r="B940" s="12"/>
      <c r="F940" s="63"/>
      <c r="G940" s="64"/>
      <c r="H940" s="64"/>
      <c r="N940" s="13"/>
      <c r="O940" s="12"/>
      <c r="P940" s="9"/>
      <c r="Q940" s="66"/>
      <c r="R940" s="12"/>
      <c r="S940" s="66"/>
      <c r="T940" s="12"/>
      <c r="U940" s="12"/>
      <c r="V940" s="9"/>
      <c r="W940" s="9"/>
      <c r="X940" s="9"/>
      <c r="Y940" s="9"/>
      <c r="Z940" s="12"/>
      <c r="AA940" s="13"/>
      <c r="AB940" s="13"/>
    </row>
    <row r="941" spans="1:28" ht="12.75" customHeight="1" x14ac:dyDescent="0.2">
      <c r="A941" s="12"/>
      <c r="B941" s="12"/>
      <c r="F941" s="63"/>
      <c r="G941" s="64"/>
      <c r="H941" s="64"/>
      <c r="N941" s="13"/>
      <c r="O941" s="12"/>
      <c r="P941" s="9"/>
      <c r="Q941" s="66"/>
      <c r="R941" s="12"/>
      <c r="S941" s="66"/>
      <c r="T941" s="12"/>
      <c r="U941" s="12"/>
      <c r="V941" s="9"/>
      <c r="W941" s="9"/>
      <c r="X941" s="9"/>
      <c r="Y941" s="9"/>
      <c r="Z941" s="12"/>
      <c r="AA941" s="13"/>
      <c r="AB941" s="13"/>
    </row>
    <row r="942" spans="1:28" ht="12.75" customHeight="1" x14ac:dyDescent="0.2">
      <c r="A942" s="12"/>
      <c r="B942" s="12"/>
      <c r="F942" s="63"/>
      <c r="G942" s="64"/>
      <c r="H942" s="64"/>
      <c r="N942" s="13"/>
      <c r="O942" s="12"/>
      <c r="P942" s="9"/>
      <c r="Q942" s="66"/>
      <c r="R942" s="12"/>
      <c r="S942" s="66"/>
      <c r="T942" s="12"/>
      <c r="U942" s="12"/>
      <c r="V942" s="9"/>
      <c r="W942" s="9"/>
      <c r="X942" s="9"/>
      <c r="Y942" s="9"/>
      <c r="Z942" s="12"/>
      <c r="AA942" s="13"/>
      <c r="AB942" s="13"/>
    </row>
    <row r="943" spans="1:28" ht="12.75" customHeight="1" x14ac:dyDescent="0.2">
      <c r="A943" s="12"/>
      <c r="B943" s="12"/>
      <c r="F943" s="63"/>
      <c r="G943" s="64"/>
      <c r="H943" s="64"/>
      <c r="N943" s="13"/>
      <c r="O943" s="12"/>
      <c r="P943" s="9"/>
      <c r="Q943" s="66"/>
      <c r="R943" s="12"/>
      <c r="S943" s="66"/>
      <c r="T943" s="12"/>
      <c r="U943" s="12"/>
      <c r="V943" s="9"/>
      <c r="W943" s="9"/>
      <c r="X943" s="9"/>
      <c r="Y943" s="9"/>
      <c r="Z943" s="12"/>
      <c r="AA943" s="13"/>
      <c r="AB943" s="13"/>
    </row>
    <row r="944" spans="1:28" ht="12.75" customHeight="1" x14ac:dyDescent="0.2">
      <c r="A944" s="12"/>
      <c r="B944" s="12"/>
      <c r="F944" s="63"/>
      <c r="G944" s="64"/>
      <c r="H944" s="64"/>
      <c r="N944" s="13"/>
      <c r="O944" s="12"/>
      <c r="P944" s="9"/>
      <c r="Q944" s="66"/>
      <c r="R944" s="12"/>
      <c r="S944" s="66"/>
      <c r="T944" s="12"/>
      <c r="U944" s="12"/>
      <c r="V944" s="9"/>
      <c r="W944" s="9"/>
      <c r="X944" s="9"/>
      <c r="Y944" s="9"/>
      <c r="Z944" s="12"/>
      <c r="AA944" s="13"/>
      <c r="AB944" s="13"/>
    </row>
    <row r="945" spans="1:28" ht="12.75" customHeight="1" x14ac:dyDescent="0.2">
      <c r="A945" s="12"/>
      <c r="B945" s="12"/>
      <c r="F945" s="63"/>
      <c r="G945" s="64"/>
      <c r="H945" s="64"/>
      <c r="N945" s="13"/>
      <c r="O945" s="12"/>
      <c r="P945" s="9"/>
      <c r="Q945" s="66"/>
      <c r="R945" s="12"/>
      <c r="S945" s="66"/>
      <c r="T945" s="12"/>
      <c r="U945" s="12"/>
      <c r="V945" s="9"/>
      <c r="W945" s="9"/>
      <c r="X945" s="9"/>
      <c r="Y945" s="9"/>
      <c r="Z945" s="12"/>
      <c r="AA945" s="13"/>
      <c r="AB945" s="13"/>
    </row>
    <row r="946" spans="1:28" ht="12.75" customHeight="1" x14ac:dyDescent="0.2">
      <c r="A946" s="12"/>
      <c r="B946" s="12"/>
      <c r="F946" s="63"/>
      <c r="G946" s="64"/>
      <c r="H946" s="64"/>
      <c r="N946" s="13"/>
      <c r="O946" s="12"/>
      <c r="P946" s="9"/>
      <c r="Q946" s="66"/>
      <c r="R946" s="12"/>
      <c r="S946" s="66"/>
      <c r="T946" s="12"/>
      <c r="U946" s="12"/>
      <c r="V946" s="9"/>
      <c r="W946" s="9"/>
      <c r="X946" s="9"/>
      <c r="Y946" s="9"/>
      <c r="Z946" s="12"/>
      <c r="AA946" s="13"/>
      <c r="AB946" s="13"/>
    </row>
    <row r="947" spans="1:28" ht="12.75" customHeight="1" x14ac:dyDescent="0.2">
      <c r="A947" s="12"/>
      <c r="B947" s="12"/>
      <c r="F947" s="63"/>
      <c r="G947" s="64"/>
      <c r="H947" s="64"/>
      <c r="N947" s="13"/>
      <c r="O947" s="12"/>
      <c r="P947" s="9"/>
      <c r="Q947" s="66"/>
      <c r="R947" s="12"/>
      <c r="S947" s="66"/>
      <c r="T947" s="12"/>
      <c r="U947" s="12"/>
      <c r="V947" s="9"/>
      <c r="W947" s="9"/>
      <c r="X947" s="9"/>
      <c r="Y947" s="9"/>
      <c r="Z947" s="12"/>
      <c r="AA947" s="13"/>
      <c r="AB947" s="13"/>
    </row>
    <row r="948" spans="1:28" ht="12.75" customHeight="1" x14ac:dyDescent="0.2">
      <c r="A948" s="12"/>
      <c r="B948" s="12"/>
      <c r="F948" s="63"/>
      <c r="G948" s="64"/>
      <c r="H948" s="64"/>
      <c r="N948" s="13"/>
      <c r="O948" s="12"/>
      <c r="P948" s="9"/>
      <c r="Q948" s="66"/>
      <c r="R948" s="12"/>
      <c r="S948" s="66"/>
      <c r="T948" s="12"/>
      <c r="U948" s="12"/>
      <c r="V948" s="9"/>
      <c r="W948" s="9"/>
      <c r="X948" s="9"/>
      <c r="Y948" s="9"/>
      <c r="Z948" s="12"/>
      <c r="AA948" s="13"/>
      <c r="AB948" s="13"/>
    </row>
    <row r="949" spans="1:28" ht="12.75" customHeight="1" x14ac:dyDescent="0.2">
      <c r="A949" s="12"/>
      <c r="B949" s="12"/>
      <c r="F949" s="63"/>
      <c r="G949" s="64"/>
      <c r="H949" s="64"/>
      <c r="N949" s="13"/>
      <c r="O949" s="12"/>
      <c r="P949" s="9"/>
      <c r="Q949" s="66"/>
      <c r="R949" s="12"/>
      <c r="S949" s="66"/>
      <c r="T949" s="12"/>
      <c r="U949" s="12"/>
      <c r="V949" s="9"/>
      <c r="W949" s="9"/>
      <c r="X949" s="9"/>
      <c r="Y949" s="9"/>
      <c r="Z949" s="12"/>
      <c r="AA949" s="13"/>
      <c r="AB949" s="13"/>
    </row>
    <row r="950" spans="1:28" ht="12.75" customHeight="1" x14ac:dyDescent="0.2">
      <c r="A950" s="12"/>
      <c r="B950" s="12"/>
      <c r="F950" s="63"/>
      <c r="G950" s="64"/>
      <c r="H950" s="64"/>
      <c r="N950" s="13"/>
      <c r="O950" s="12"/>
      <c r="P950" s="9"/>
      <c r="Q950" s="66"/>
      <c r="R950" s="12"/>
      <c r="S950" s="66"/>
      <c r="T950" s="12"/>
      <c r="U950" s="12"/>
      <c r="V950" s="9"/>
      <c r="W950" s="9"/>
      <c r="X950" s="9"/>
      <c r="Y950" s="9"/>
      <c r="Z950" s="12"/>
      <c r="AA950" s="13"/>
      <c r="AB950" s="13"/>
    </row>
    <row r="951" spans="1:28" ht="12.75" customHeight="1" x14ac:dyDescent="0.2">
      <c r="A951" s="12"/>
      <c r="B951" s="12"/>
      <c r="F951" s="63"/>
      <c r="G951" s="64"/>
      <c r="H951" s="64"/>
      <c r="N951" s="13"/>
      <c r="O951" s="12"/>
      <c r="P951" s="9"/>
      <c r="Q951" s="66"/>
      <c r="R951" s="12"/>
      <c r="S951" s="66"/>
      <c r="T951" s="12"/>
      <c r="U951" s="12"/>
      <c r="V951" s="9"/>
      <c r="W951" s="9"/>
      <c r="X951" s="9"/>
      <c r="Y951" s="9"/>
      <c r="Z951" s="12"/>
      <c r="AA951" s="13"/>
      <c r="AB951" s="13"/>
    </row>
    <row r="952" spans="1:28" ht="12.75" customHeight="1" x14ac:dyDescent="0.2">
      <c r="A952" s="12"/>
      <c r="B952" s="12"/>
      <c r="F952" s="63"/>
      <c r="G952" s="64"/>
      <c r="H952" s="64"/>
      <c r="N952" s="13"/>
      <c r="O952" s="12"/>
      <c r="P952" s="9"/>
      <c r="Q952" s="66"/>
      <c r="R952" s="12"/>
      <c r="S952" s="66"/>
      <c r="T952" s="12"/>
      <c r="U952" s="12"/>
      <c r="V952" s="9"/>
      <c r="W952" s="9"/>
      <c r="X952" s="9"/>
      <c r="Y952" s="9"/>
      <c r="Z952" s="12"/>
      <c r="AA952" s="13"/>
      <c r="AB952" s="13"/>
    </row>
    <row r="953" spans="1:28" ht="12.75" customHeight="1" x14ac:dyDescent="0.2">
      <c r="A953" s="12"/>
      <c r="B953" s="12"/>
      <c r="F953" s="63"/>
      <c r="G953" s="64"/>
      <c r="H953" s="64"/>
      <c r="N953" s="13"/>
      <c r="O953" s="12"/>
      <c r="P953" s="9"/>
      <c r="Q953" s="66"/>
      <c r="R953" s="12"/>
      <c r="S953" s="66"/>
      <c r="T953" s="12"/>
      <c r="U953" s="12"/>
      <c r="V953" s="9"/>
      <c r="W953" s="9"/>
      <c r="X953" s="9"/>
      <c r="Y953" s="9"/>
      <c r="Z953" s="12"/>
      <c r="AA953" s="13"/>
      <c r="AB953" s="13"/>
    </row>
    <row r="954" spans="1:28" ht="12.75" customHeight="1" x14ac:dyDescent="0.2">
      <c r="A954" s="12"/>
      <c r="B954" s="12"/>
      <c r="F954" s="63"/>
      <c r="G954" s="64"/>
      <c r="H954" s="64"/>
      <c r="N954" s="13"/>
      <c r="O954" s="12"/>
      <c r="P954" s="9"/>
      <c r="Q954" s="66"/>
      <c r="R954" s="12"/>
      <c r="S954" s="66"/>
      <c r="T954" s="12"/>
      <c r="U954" s="12"/>
      <c r="V954" s="9"/>
      <c r="W954" s="9"/>
      <c r="X954" s="9"/>
      <c r="Y954" s="9"/>
      <c r="Z954" s="12"/>
      <c r="AA954" s="13"/>
      <c r="AB954" s="13"/>
    </row>
    <row r="955" spans="1:28" ht="12.75" customHeight="1" x14ac:dyDescent="0.2">
      <c r="A955" s="12"/>
      <c r="B955" s="12"/>
      <c r="F955" s="63"/>
      <c r="G955" s="64"/>
      <c r="H955" s="64"/>
      <c r="N955" s="13"/>
      <c r="O955" s="12"/>
      <c r="P955" s="9"/>
      <c r="Q955" s="66"/>
      <c r="R955" s="12"/>
      <c r="S955" s="66"/>
      <c r="T955" s="12"/>
      <c r="U955" s="12"/>
      <c r="V955" s="9"/>
      <c r="W955" s="9"/>
      <c r="X955" s="9"/>
      <c r="Y955" s="9"/>
      <c r="Z955" s="12"/>
      <c r="AA955" s="13"/>
      <c r="AB955" s="13"/>
    </row>
    <row r="956" spans="1:28" ht="12.75" customHeight="1" x14ac:dyDescent="0.2">
      <c r="A956" s="12"/>
      <c r="B956" s="12"/>
      <c r="F956" s="63"/>
      <c r="G956" s="64"/>
      <c r="H956" s="64"/>
      <c r="N956" s="13"/>
      <c r="O956" s="12"/>
      <c r="P956" s="9"/>
      <c r="Q956" s="66"/>
      <c r="R956" s="12"/>
      <c r="S956" s="66"/>
      <c r="T956" s="12"/>
      <c r="U956" s="12"/>
      <c r="V956" s="9"/>
      <c r="W956" s="9"/>
      <c r="X956" s="9"/>
      <c r="Y956" s="9"/>
      <c r="Z956" s="12"/>
      <c r="AA956" s="13"/>
      <c r="AB956" s="13"/>
    </row>
    <row r="957" spans="1:28" ht="12.75" customHeight="1" x14ac:dyDescent="0.2">
      <c r="A957" s="12"/>
      <c r="B957" s="12"/>
      <c r="F957" s="63"/>
      <c r="G957" s="64"/>
      <c r="H957" s="64"/>
      <c r="N957" s="13"/>
      <c r="O957" s="12"/>
      <c r="P957" s="9"/>
      <c r="Q957" s="66"/>
      <c r="R957" s="12"/>
      <c r="S957" s="66"/>
      <c r="T957" s="12"/>
      <c r="U957" s="12"/>
      <c r="V957" s="9"/>
      <c r="W957" s="9"/>
      <c r="X957" s="9"/>
      <c r="Y957" s="9"/>
      <c r="Z957" s="12"/>
      <c r="AA957" s="13"/>
      <c r="AB957" s="13"/>
    </row>
    <row r="958" spans="1:28" ht="12.75" customHeight="1" x14ac:dyDescent="0.2">
      <c r="A958" s="12"/>
      <c r="B958" s="12"/>
      <c r="F958" s="63"/>
      <c r="G958" s="64"/>
      <c r="H958" s="64"/>
      <c r="N958" s="13"/>
      <c r="O958" s="12"/>
      <c r="P958" s="9"/>
      <c r="Q958" s="66"/>
      <c r="R958" s="12"/>
      <c r="S958" s="66"/>
      <c r="T958" s="12"/>
      <c r="U958" s="12"/>
      <c r="V958" s="9"/>
      <c r="W958" s="9"/>
      <c r="X958" s="9"/>
      <c r="Y958" s="9"/>
      <c r="Z958" s="12"/>
      <c r="AA958" s="13"/>
      <c r="AB958" s="13"/>
    </row>
    <row r="959" spans="1:28" ht="12.75" customHeight="1" x14ac:dyDescent="0.2">
      <c r="A959" s="12"/>
      <c r="B959" s="12"/>
      <c r="F959" s="63"/>
      <c r="G959" s="64"/>
      <c r="H959" s="64"/>
      <c r="N959" s="13"/>
      <c r="O959" s="12"/>
      <c r="P959" s="9"/>
      <c r="Q959" s="66"/>
      <c r="R959" s="12"/>
      <c r="S959" s="66"/>
      <c r="T959" s="12"/>
      <c r="U959" s="12"/>
      <c r="V959" s="9"/>
      <c r="W959" s="9"/>
      <c r="X959" s="9"/>
      <c r="Y959" s="9"/>
      <c r="Z959" s="12"/>
      <c r="AA959" s="13"/>
      <c r="AB959" s="13"/>
    </row>
    <row r="960" spans="1:28" ht="12.75" customHeight="1" x14ac:dyDescent="0.2">
      <c r="A960" s="12"/>
      <c r="B960" s="12"/>
      <c r="F960" s="63"/>
      <c r="G960" s="64"/>
      <c r="H960" s="64"/>
      <c r="N960" s="13"/>
      <c r="O960" s="12"/>
      <c r="P960" s="9"/>
      <c r="Q960" s="66"/>
      <c r="R960" s="12"/>
      <c r="S960" s="66"/>
      <c r="T960" s="12"/>
      <c r="U960" s="12"/>
      <c r="V960" s="9"/>
      <c r="W960" s="9"/>
      <c r="X960" s="9"/>
      <c r="Y960" s="9"/>
      <c r="Z960" s="12"/>
      <c r="AA960" s="13"/>
      <c r="AB960" s="13"/>
    </row>
    <row r="961" spans="1:28" ht="12.75" customHeight="1" x14ac:dyDescent="0.2">
      <c r="A961" s="12"/>
      <c r="B961" s="12"/>
      <c r="F961" s="63"/>
      <c r="G961" s="64"/>
      <c r="H961" s="64"/>
      <c r="N961" s="13"/>
      <c r="O961" s="12"/>
      <c r="P961" s="9"/>
      <c r="Q961" s="66"/>
      <c r="R961" s="12"/>
      <c r="S961" s="66"/>
      <c r="T961" s="12"/>
      <c r="U961" s="12"/>
      <c r="V961" s="9"/>
      <c r="W961" s="9"/>
      <c r="X961" s="9"/>
      <c r="Y961" s="9"/>
      <c r="Z961" s="12"/>
      <c r="AA961" s="13"/>
      <c r="AB961" s="13"/>
    </row>
    <row r="962" spans="1:28" ht="12.75" customHeight="1" x14ac:dyDescent="0.2">
      <c r="A962" s="12"/>
      <c r="B962" s="12"/>
      <c r="F962" s="63"/>
      <c r="G962" s="64"/>
      <c r="H962" s="64"/>
      <c r="N962" s="13"/>
      <c r="O962" s="12"/>
      <c r="P962" s="9"/>
      <c r="Q962" s="66"/>
      <c r="R962" s="12"/>
      <c r="S962" s="66"/>
      <c r="T962" s="12"/>
      <c r="U962" s="12"/>
      <c r="V962" s="9"/>
      <c r="W962" s="9"/>
      <c r="X962" s="9"/>
      <c r="Y962" s="9"/>
      <c r="Z962" s="12"/>
      <c r="AA962" s="13"/>
      <c r="AB962" s="13"/>
    </row>
    <row r="963" spans="1:28" ht="12.75" customHeight="1" x14ac:dyDescent="0.2">
      <c r="A963" s="12"/>
      <c r="B963" s="12"/>
      <c r="F963" s="63"/>
      <c r="G963" s="64"/>
      <c r="H963" s="64"/>
      <c r="N963" s="13"/>
      <c r="O963" s="12"/>
      <c r="P963" s="9"/>
      <c r="Q963" s="66"/>
      <c r="R963" s="12"/>
      <c r="S963" s="66"/>
      <c r="T963" s="12"/>
      <c r="U963" s="12"/>
      <c r="V963" s="9"/>
      <c r="W963" s="9"/>
      <c r="X963" s="9"/>
      <c r="Y963" s="9"/>
      <c r="Z963" s="12"/>
      <c r="AA963" s="13"/>
      <c r="AB963" s="13"/>
    </row>
    <row r="964" spans="1:28" ht="12.75" customHeight="1" x14ac:dyDescent="0.2">
      <c r="A964" s="12"/>
      <c r="B964" s="12"/>
      <c r="F964" s="63"/>
      <c r="G964" s="64"/>
      <c r="H964" s="64"/>
      <c r="N964" s="13"/>
      <c r="O964" s="12"/>
      <c r="P964" s="9"/>
      <c r="Q964" s="66"/>
      <c r="R964" s="12"/>
      <c r="S964" s="66"/>
      <c r="T964" s="12"/>
      <c r="U964" s="12"/>
      <c r="V964" s="9"/>
      <c r="W964" s="9"/>
      <c r="X964" s="9"/>
      <c r="Y964" s="9"/>
      <c r="Z964" s="12"/>
      <c r="AA964" s="13"/>
      <c r="AB964" s="13"/>
    </row>
    <row r="965" spans="1:28" ht="12.75" customHeight="1" x14ac:dyDescent="0.2">
      <c r="A965" s="12"/>
      <c r="B965" s="12"/>
      <c r="F965" s="63"/>
      <c r="G965" s="64"/>
      <c r="H965" s="64"/>
      <c r="N965" s="13"/>
      <c r="O965" s="12"/>
      <c r="P965" s="9"/>
      <c r="Q965" s="66"/>
      <c r="R965" s="12"/>
      <c r="S965" s="66"/>
      <c r="T965" s="12"/>
      <c r="U965" s="12"/>
      <c r="V965" s="9"/>
      <c r="W965" s="9"/>
      <c r="X965" s="9"/>
      <c r="Y965" s="9"/>
      <c r="Z965" s="12"/>
      <c r="AA965" s="13"/>
      <c r="AB965" s="13"/>
    </row>
    <row r="966" spans="1:28" ht="12.75" customHeight="1" x14ac:dyDescent="0.2">
      <c r="A966" s="12"/>
      <c r="B966" s="12"/>
      <c r="F966" s="63"/>
      <c r="G966" s="64"/>
      <c r="H966" s="64"/>
      <c r="N966" s="13"/>
      <c r="O966" s="12"/>
      <c r="P966" s="9"/>
      <c r="Q966" s="66"/>
      <c r="R966" s="12"/>
      <c r="S966" s="66"/>
      <c r="T966" s="12"/>
      <c r="U966" s="12"/>
      <c r="V966" s="9"/>
      <c r="W966" s="9"/>
      <c r="X966" s="9"/>
      <c r="Y966" s="9"/>
      <c r="Z966" s="12"/>
      <c r="AA966" s="13"/>
      <c r="AB966" s="13"/>
    </row>
    <row r="967" spans="1:28" ht="12.75" customHeight="1" x14ac:dyDescent="0.2">
      <c r="A967" s="12"/>
      <c r="B967" s="12"/>
      <c r="F967" s="63"/>
      <c r="G967" s="64"/>
      <c r="H967" s="64"/>
      <c r="N967" s="13"/>
      <c r="O967" s="12"/>
      <c r="P967" s="9"/>
      <c r="Q967" s="66"/>
      <c r="R967" s="12"/>
      <c r="S967" s="66"/>
      <c r="T967" s="12"/>
      <c r="U967" s="12"/>
      <c r="V967" s="9"/>
      <c r="W967" s="9"/>
      <c r="X967" s="9"/>
      <c r="Y967" s="9"/>
      <c r="Z967" s="12"/>
      <c r="AA967" s="13"/>
      <c r="AB967" s="13"/>
    </row>
    <row r="968" spans="1:28" ht="12.75" customHeight="1" x14ac:dyDescent="0.2">
      <c r="A968" s="12"/>
      <c r="B968" s="12"/>
      <c r="F968" s="63"/>
      <c r="G968" s="64"/>
      <c r="H968" s="64"/>
      <c r="N968" s="13"/>
      <c r="O968" s="12"/>
      <c r="P968" s="9"/>
      <c r="Q968" s="66"/>
      <c r="R968" s="12"/>
      <c r="S968" s="66"/>
      <c r="T968" s="12"/>
      <c r="U968" s="12"/>
      <c r="V968" s="9"/>
      <c r="W968" s="9"/>
      <c r="X968" s="9"/>
      <c r="Y968" s="9"/>
      <c r="Z968" s="12"/>
      <c r="AA968" s="13"/>
      <c r="AB968" s="13"/>
    </row>
    <row r="969" spans="1:28" ht="12.75" customHeight="1" x14ac:dyDescent="0.2">
      <c r="A969" s="12"/>
      <c r="B969" s="12"/>
      <c r="F969" s="63"/>
      <c r="G969" s="64"/>
      <c r="H969" s="64"/>
      <c r="N969" s="13"/>
      <c r="O969" s="12"/>
      <c r="P969" s="9"/>
      <c r="Q969" s="66"/>
      <c r="R969" s="12"/>
      <c r="S969" s="66"/>
      <c r="T969" s="12"/>
      <c r="U969" s="12"/>
      <c r="V969" s="9"/>
      <c r="W969" s="9"/>
      <c r="X969" s="9"/>
      <c r="Y969" s="9"/>
      <c r="Z969" s="12"/>
      <c r="AA969" s="13"/>
      <c r="AB969" s="13"/>
    </row>
    <row r="970" spans="1:28" ht="12.75" customHeight="1" x14ac:dyDescent="0.2">
      <c r="A970" s="12"/>
      <c r="B970" s="12"/>
      <c r="F970" s="63"/>
      <c r="G970" s="64"/>
      <c r="H970" s="64"/>
      <c r="N970" s="13"/>
      <c r="O970" s="12"/>
      <c r="P970" s="9"/>
      <c r="Q970" s="66"/>
      <c r="R970" s="12"/>
      <c r="S970" s="66"/>
      <c r="T970" s="12"/>
      <c r="U970" s="12"/>
      <c r="V970" s="9"/>
      <c r="W970" s="9"/>
      <c r="X970" s="9"/>
      <c r="Y970" s="9"/>
      <c r="Z970" s="12"/>
      <c r="AA970" s="13"/>
      <c r="AB970" s="13"/>
    </row>
    <row r="971" spans="1:28" ht="12.75" customHeight="1" x14ac:dyDescent="0.2">
      <c r="A971" s="12"/>
      <c r="B971" s="12"/>
      <c r="F971" s="63"/>
      <c r="G971" s="64"/>
      <c r="H971" s="64"/>
      <c r="N971" s="13"/>
      <c r="O971" s="12"/>
      <c r="P971" s="9"/>
      <c r="Q971" s="66"/>
      <c r="R971" s="12"/>
      <c r="S971" s="66"/>
      <c r="T971" s="12"/>
      <c r="U971" s="12"/>
      <c r="V971" s="9"/>
      <c r="W971" s="9"/>
      <c r="X971" s="9"/>
      <c r="Y971" s="9"/>
      <c r="Z971" s="12"/>
      <c r="AA971" s="13"/>
      <c r="AB971" s="13"/>
    </row>
    <row r="972" spans="1:28" ht="12.75" customHeight="1" x14ac:dyDescent="0.2">
      <c r="A972" s="12"/>
      <c r="B972" s="12"/>
      <c r="F972" s="63"/>
      <c r="G972" s="64"/>
      <c r="H972" s="64"/>
      <c r="N972" s="13"/>
      <c r="O972" s="12"/>
      <c r="P972" s="9"/>
      <c r="Q972" s="66"/>
      <c r="R972" s="12"/>
      <c r="S972" s="66"/>
      <c r="T972" s="12"/>
      <c r="U972" s="12"/>
      <c r="V972" s="9"/>
      <c r="W972" s="9"/>
      <c r="X972" s="9"/>
      <c r="Y972" s="9"/>
      <c r="Z972" s="12"/>
      <c r="AA972" s="13"/>
      <c r="AB972" s="13"/>
    </row>
    <row r="973" spans="1:28" ht="12.75" customHeight="1" x14ac:dyDescent="0.2">
      <c r="A973" s="12"/>
      <c r="B973" s="12"/>
      <c r="F973" s="63"/>
      <c r="G973" s="64"/>
      <c r="H973" s="64"/>
      <c r="N973" s="13"/>
      <c r="O973" s="12"/>
      <c r="P973" s="9"/>
      <c r="Q973" s="66"/>
      <c r="R973" s="12"/>
      <c r="S973" s="66"/>
      <c r="T973" s="12"/>
      <c r="U973" s="12"/>
      <c r="V973" s="9"/>
      <c r="W973" s="9"/>
      <c r="X973" s="9"/>
      <c r="Y973" s="9"/>
      <c r="Z973" s="12"/>
      <c r="AA973" s="13"/>
      <c r="AB973" s="13"/>
    </row>
    <row r="974" spans="1:28" ht="12.75" customHeight="1" x14ac:dyDescent="0.2">
      <c r="A974" s="12"/>
      <c r="B974" s="12"/>
      <c r="F974" s="63"/>
      <c r="G974" s="64"/>
      <c r="H974" s="64"/>
      <c r="N974" s="13"/>
      <c r="O974" s="12"/>
      <c r="P974" s="9"/>
      <c r="Q974" s="66"/>
      <c r="R974" s="12"/>
      <c r="S974" s="66"/>
      <c r="T974" s="12"/>
      <c r="U974" s="12"/>
      <c r="V974" s="9"/>
      <c r="W974" s="9"/>
      <c r="X974" s="9"/>
      <c r="Y974" s="9"/>
      <c r="Z974" s="12"/>
      <c r="AA974" s="13"/>
      <c r="AB974" s="13"/>
    </row>
    <row r="975" spans="1:28" ht="12.75" customHeight="1" x14ac:dyDescent="0.2">
      <c r="A975" s="12"/>
      <c r="B975" s="12"/>
      <c r="F975" s="63"/>
      <c r="G975" s="64"/>
      <c r="H975" s="64"/>
      <c r="N975" s="13"/>
      <c r="O975" s="12"/>
      <c r="P975" s="9"/>
      <c r="Q975" s="66"/>
      <c r="R975" s="12"/>
      <c r="S975" s="66"/>
      <c r="T975" s="12"/>
      <c r="U975" s="12"/>
      <c r="V975" s="9"/>
      <c r="W975" s="9"/>
      <c r="X975" s="9"/>
      <c r="Y975" s="9"/>
      <c r="Z975" s="12"/>
      <c r="AA975" s="13"/>
      <c r="AB975" s="13"/>
    </row>
    <row r="976" spans="1:28" ht="12.75" customHeight="1" x14ac:dyDescent="0.2">
      <c r="A976" s="12"/>
      <c r="B976" s="12"/>
      <c r="F976" s="63"/>
      <c r="G976" s="64"/>
      <c r="H976" s="64"/>
      <c r="N976" s="13"/>
      <c r="O976" s="12"/>
      <c r="P976" s="9"/>
      <c r="Q976" s="66"/>
      <c r="R976" s="12"/>
      <c r="S976" s="66"/>
      <c r="T976" s="12"/>
      <c r="U976" s="12"/>
      <c r="V976" s="9"/>
      <c r="W976" s="9"/>
      <c r="X976" s="9"/>
      <c r="Y976" s="9"/>
      <c r="Z976" s="12"/>
      <c r="AA976" s="13"/>
      <c r="AB976" s="13"/>
    </row>
    <row r="977" spans="1:28" ht="12.75" customHeight="1" x14ac:dyDescent="0.2">
      <c r="A977" s="12"/>
      <c r="B977" s="12"/>
      <c r="F977" s="63"/>
      <c r="G977" s="64"/>
      <c r="H977" s="64"/>
      <c r="N977" s="13"/>
      <c r="O977" s="12"/>
      <c r="P977" s="9"/>
      <c r="Q977" s="66"/>
      <c r="R977" s="12"/>
      <c r="S977" s="66"/>
      <c r="T977" s="12"/>
      <c r="U977" s="12"/>
      <c r="V977" s="9"/>
      <c r="W977" s="9"/>
      <c r="X977" s="9"/>
      <c r="Y977" s="9"/>
      <c r="Z977" s="12"/>
      <c r="AA977" s="13"/>
      <c r="AB977" s="13"/>
    </row>
    <row r="978" spans="1:28" ht="12.75" customHeight="1" x14ac:dyDescent="0.2">
      <c r="A978" s="12"/>
      <c r="B978" s="12"/>
      <c r="F978" s="63"/>
      <c r="G978" s="64"/>
      <c r="H978" s="64"/>
      <c r="N978" s="13"/>
      <c r="O978" s="12"/>
      <c r="P978" s="9"/>
      <c r="Q978" s="66"/>
      <c r="R978" s="12"/>
      <c r="S978" s="66"/>
      <c r="T978" s="12"/>
      <c r="U978" s="12"/>
      <c r="V978" s="9"/>
      <c r="W978" s="9"/>
      <c r="X978" s="9"/>
      <c r="Y978" s="9"/>
      <c r="Z978" s="12"/>
      <c r="AA978" s="13"/>
      <c r="AB978" s="13"/>
    </row>
    <row r="979" spans="1:28" ht="12.75" customHeight="1" x14ac:dyDescent="0.2">
      <c r="A979" s="12"/>
      <c r="B979" s="12"/>
      <c r="F979" s="63"/>
      <c r="G979" s="64"/>
      <c r="H979" s="64"/>
      <c r="N979" s="13"/>
      <c r="O979" s="12"/>
      <c r="P979" s="9"/>
      <c r="Q979" s="66"/>
      <c r="R979" s="12"/>
      <c r="S979" s="66"/>
      <c r="T979" s="12"/>
      <c r="U979" s="12"/>
      <c r="V979" s="9"/>
      <c r="W979" s="9"/>
      <c r="X979" s="9"/>
      <c r="Y979" s="9"/>
      <c r="Z979" s="12"/>
      <c r="AA979" s="13"/>
      <c r="AB979" s="13"/>
    </row>
    <row r="980" spans="1:28" ht="12.75" customHeight="1" x14ac:dyDescent="0.2">
      <c r="A980" s="12"/>
      <c r="B980" s="12"/>
      <c r="F980" s="63"/>
      <c r="G980" s="64"/>
      <c r="H980" s="64"/>
      <c r="N980" s="13"/>
      <c r="O980" s="12"/>
      <c r="P980" s="9"/>
      <c r="Q980" s="66"/>
      <c r="R980" s="12"/>
      <c r="S980" s="66"/>
      <c r="T980" s="12"/>
      <c r="U980" s="12"/>
      <c r="V980" s="9"/>
      <c r="W980" s="9"/>
      <c r="X980" s="9"/>
      <c r="Y980" s="9"/>
      <c r="Z980" s="12"/>
      <c r="AA980" s="13"/>
      <c r="AB980" s="13"/>
    </row>
    <row r="981" spans="1:28" ht="12.75" customHeight="1" x14ac:dyDescent="0.2">
      <c r="A981" s="12"/>
      <c r="B981" s="12"/>
      <c r="F981" s="63"/>
      <c r="G981" s="64"/>
      <c r="H981" s="64"/>
      <c r="N981" s="13"/>
      <c r="O981" s="12"/>
      <c r="P981" s="9"/>
      <c r="Q981" s="66"/>
      <c r="R981" s="12"/>
      <c r="S981" s="66"/>
      <c r="T981" s="12"/>
      <c r="U981" s="12"/>
      <c r="V981" s="9"/>
      <c r="W981" s="9"/>
      <c r="X981" s="9"/>
      <c r="Y981" s="9"/>
      <c r="Z981" s="12"/>
      <c r="AA981" s="13"/>
      <c r="AB981" s="13"/>
    </row>
    <row r="982" spans="1:28" ht="12.75" customHeight="1" x14ac:dyDescent="0.2">
      <c r="A982" s="12"/>
      <c r="B982" s="12"/>
      <c r="F982" s="63"/>
      <c r="G982" s="64"/>
      <c r="H982" s="64"/>
      <c r="N982" s="13"/>
      <c r="O982" s="12"/>
      <c r="P982" s="9"/>
      <c r="Q982" s="66"/>
      <c r="R982" s="12"/>
      <c r="S982" s="66"/>
      <c r="T982" s="12"/>
      <c r="U982" s="12"/>
      <c r="V982" s="9"/>
      <c r="W982" s="9"/>
      <c r="X982" s="9"/>
      <c r="Y982" s="9"/>
      <c r="Z982" s="12"/>
      <c r="AA982" s="13"/>
      <c r="AB982" s="13"/>
    </row>
    <row r="983" spans="1:28" ht="12.75" customHeight="1" x14ac:dyDescent="0.2">
      <c r="A983" s="12"/>
      <c r="B983" s="12"/>
      <c r="F983" s="63"/>
      <c r="G983" s="64"/>
      <c r="H983" s="64"/>
      <c r="N983" s="13"/>
      <c r="O983" s="12"/>
      <c r="P983" s="9"/>
      <c r="Q983" s="66"/>
      <c r="R983" s="12"/>
      <c r="S983" s="66"/>
      <c r="T983" s="12"/>
      <c r="U983" s="12"/>
      <c r="V983" s="9"/>
      <c r="W983" s="9"/>
      <c r="X983" s="9"/>
      <c r="Y983" s="9"/>
      <c r="Z983" s="12"/>
      <c r="AA983" s="13"/>
      <c r="AB983" s="13"/>
    </row>
    <row r="984" spans="1:28" ht="12.75" customHeight="1" x14ac:dyDescent="0.2">
      <c r="A984" s="12"/>
      <c r="B984" s="12"/>
      <c r="F984" s="63"/>
      <c r="G984" s="64"/>
      <c r="H984" s="64"/>
      <c r="N984" s="13"/>
      <c r="O984" s="12"/>
      <c r="P984" s="9"/>
      <c r="Q984" s="66"/>
      <c r="R984" s="12"/>
      <c r="S984" s="66"/>
      <c r="T984" s="12"/>
      <c r="U984" s="12"/>
      <c r="V984" s="9"/>
      <c r="W984" s="9"/>
      <c r="X984" s="9"/>
      <c r="Y984" s="9"/>
      <c r="Z984" s="12"/>
      <c r="AA984" s="13"/>
      <c r="AB984" s="13"/>
    </row>
    <row r="985" spans="1:28" ht="12.75" customHeight="1" x14ac:dyDescent="0.2">
      <c r="A985" s="12"/>
      <c r="B985" s="12"/>
      <c r="F985" s="63"/>
      <c r="G985" s="64"/>
      <c r="H985" s="64"/>
      <c r="N985" s="13"/>
      <c r="O985" s="12"/>
      <c r="P985" s="9"/>
      <c r="Q985" s="66"/>
      <c r="R985" s="12"/>
      <c r="S985" s="66"/>
      <c r="T985" s="12"/>
      <c r="U985" s="12"/>
      <c r="V985" s="9"/>
      <c r="W985" s="9"/>
      <c r="X985" s="9"/>
      <c r="Y985" s="9"/>
      <c r="Z985" s="12"/>
      <c r="AA985" s="13"/>
      <c r="AB985" s="13"/>
    </row>
    <row r="986" spans="1:28" ht="12.75" customHeight="1" x14ac:dyDescent="0.2">
      <c r="A986" s="12"/>
      <c r="B986" s="12"/>
      <c r="F986" s="63"/>
      <c r="G986" s="64"/>
      <c r="H986" s="64"/>
      <c r="N986" s="13"/>
      <c r="O986" s="12"/>
      <c r="P986" s="9"/>
      <c r="Q986" s="66"/>
      <c r="R986" s="12"/>
      <c r="S986" s="66"/>
      <c r="T986" s="12"/>
      <c r="U986" s="12"/>
      <c r="V986" s="9"/>
      <c r="W986" s="9"/>
      <c r="X986" s="9"/>
      <c r="Y986" s="9"/>
      <c r="Z986" s="12"/>
      <c r="AA986" s="13"/>
      <c r="AB986" s="13"/>
    </row>
    <row r="987" spans="1:28" ht="12.75" customHeight="1" x14ac:dyDescent="0.2">
      <c r="A987" s="12"/>
      <c r="B987" s="12"/>
      <c r="F987" s="63"/>
      <c r="G987" s="64"/>
      <c r="H987" s="64"/>
      <c r="N987" s="13"/>
      <c r="O987" s="12"/>
      <c r="P987" s="9"/>
      <c r="Q987" s="66"/>
      <c r="R987" s="12"/>
      <c r="S987" s="66"/>
      <c r="T987" s="12"/>
      <c r="U987" s="12"/>
      <c r="V987" s="9"/>
      <c r="W987" s="9"/>
      <c r="X987" s="9"/>
      <c r="Y987" s="9"/>
      <c r="Z987" s="12"/>
      <c r="AA987" s="13"/>
      <c r="AB987" s="13"/>
    </row>
    <row r="988" spans="1:28" ht="12.75" customHeight="1" x14ac:dyDescent="0.2">
      <c r="A988" s="12"/>
      <c r="B988" s="12"/>
      <c r="F988" s="63"/>
      <c r="G988" s="64"/>
      <c r="H988" s="64"/>
      <c r="N988" s="13"/>
      <c r="O988" s="12"/>
      <c r="P988" s="9"/>
      <c r="Q988" s="66"/>
      <c r="R988" s="12"/>
      <c r="S988" s="66"/>
      <c r="T988" s="12"/>
      <c r="U988" s="12"/>
      <c r="V988" s="9"/>
      <c r="W988" s="9"/>
      <c r="X988" s="9"/>
      <c r="Y988" s="9"/>
      <c r="Z988" s="12"/>
      <c r="AA988" s="13"/>
      <c r="AB988" s="13"/>
    </row>
    <row r="989" spans="1:28" ht="12.75" customHeight="1" x14ac:dyDescent="0.2">
      <c r="A989" s="12"/>
      <c r="B989" s="12"/>
      <c r="F989" s="63"/>
      <c r="G989" s="64"/>
      <c r="H989" s="64"/>
      <c r="N989" s="13"/>
      <c r="O989" s="12"/>
      <c r="P989" s="9"/>
      <c r="Q989" s="66"/>
      <c r="R989" s="12"/>
      <c r="S989" s="66"/>
      <c r="T989" s="12"/>
      <c r="U989" s="12"/>
      <c r="V989" s="9"/>
      <c r="W989" s="9"/>
      <c r="X989" s="9"/>
      <c r="Y989" s="9"/>
      <c r="Z989" s="12"/>
      <c r="AA989" s="13"/>
      <c r="AB989" s="13"/>
    </row>
    <row r="990" spans="1:28" ht="12.75" customHeight="1" x14ac:dyDescent="0.2">
      <c r="A990" s="12"/>
      <c r="B990" s="12"/>
      <c r="F990" s="63"/>
      <c r="G990" s="64"/>
      <c r="H990" s="64"/>
      <c r="N990" s="13"/>
      <c r="O990" s="12"/>
      <c r="P990" s="9"/>
      <c r="Q990" s="66"/>
      <c r="R990" s="12"/>
      <c r="S990" s="66"/>
      <c r="T990" s="12"/>
      <c r="U990" s="12"/>
      <c r="V990" s="9"/>
      <c r="W990" s="9"/>
      <c r="X990" s="9"/>
      <c r="Y990" s="9"/>
      <c r="Z990" s="12"/>
      <c r="AA990" s="13"/>
      <c r="AB990" s="13"/>
    </row>
    <row r="991" spans="1:28" ht="12.75" customHeight="1" x14ac:dyDescent="0.2">
      <c r="A991" s="12"/>
      <c r="B991" s="12"/>
      <c r="F991" s="63"/>
      <c r="G991" s="64"/>
      <c r="H991" s="64"/>
      <c r="N991" s="13"/>
      <c r="O991" s="12"/>
      <c r="P991" s="9"/>
      <c r="Q991" s="66"/>
      <c r="R991" s="12"/>
      <c r="S991" s="66"/>
      <c r="T991" s="12"/>
      <c r="U991" s="12"/>
      <c r="V991" s="9"/>
      <c r="W991" s="9"/>
      <c r="X991" s="9"/>
      <c r="Y991" s="9"/>
      <c r="Z991" s="12"/>
      <c r="AA991" s="13"/>
      <c r="AB991" s="13"/>
    </row>
    <row r="992" spans="1:28" ht="12.75" customHeight="1" x14ac:dyDescent="0.2">
      <c r="A992" s="12"/>
      <c r="B992" s="12"/>
      <c r="F992" s="63"/>
      <c r="G992" s="64"/>
      <c r="H992" s="64"/>
      <c r="N992" s="13"/>
      <c r="O992" s="12"/>
      <c r="P992" s="9"/>
      <c r="Q992" s="66"/>
      <c r="R992" s="12"/>
      <c r="S992" s="66"/>
      <c r="T992" s="12"/>
      <c r="U992" s="12"/>
      <c r="V992" s="9"/>
      <c r="W992" s="9"/>
      <c r="X992" s="9"/>
      <c r="Y992" s="9"/>
      <c r="Z992" s="12"/>
      <c r="AA992" s="13"/>
      <c r="AB992" s="13"/>
    </row>
    <row r="993" spans="1:28" ht="12.75" customHeight="1" x14ac:dyDescent="0.2">
      <c r="A993" s="12"/>
      <c r="B993" s="12"/>
      <c r="F993" s="63"/>
      <c r="G993" s="64"/>
      <c r="H993" s="64"/>
      <c r="N993" s="13"/>
      <c r="O993" s="12"/>
      <c r="P993" s="9"/>
      <c r="Q993" s="66"/>
      <c r="R993" s="12"/>
      <c r="S993" s="66"/>
      <c r="T993" s="12"/>
      <c r="U993" s="12"/>
      <c r="V993" s="9"/>
      <c r="W993" s="9"/>
      <c r="X993" s="9"/>
      <c r="Y993" s="9"/>
      <c r="Z993" s="12"/>
      <c r="AA993" s="13"/>
      <c r="AB993" s="13"/>
    </row>
    <row r="994" spans="1:28" ht="12.75" customHeight="1" x14ac:dyDescent="0.2">
      <c r="A994" s="12"/>
      <c r="B994" s="12"/>
      <c r="F994" s="63"/>
      <c r="G994" s="64"/>
      <c r="H994" s="64"/>
      <c r="N994" s="13"/>
      <c r="O994" s="12"/>
      <c r="P994" s="9"/>
      <c r="Q994" s="66"/>
      <c r="R994" s="12"/>
      <c r="S994" s="66"/>
      <c r="T994" s="12"/>
      <c r="U994" s="12"/>
      <c r="V994" s="9"/>
      <c r="W994" s="9"/>
      <c r="X994" s="9"/>
      <c r="Y994" s="9"/>
      <c r="Z994" s="12"/>
      <c r="AA994" s="13"/>
      <c r="AB994" s="13"/>
    </row>
    <row r="995" spans="1:28" ht="12.75" customHeight="1" x14ac:dyDescent="0.2">
      <c r="A995" s="12"/>
      <c r="B995" s="12"/>
      <c r="F995" s="63"/>
      <c r="G995" s="64"/>
      <c r="H995" s="64"/>
      <c r="N995" s="13"/>
      <c r="O995" s="12"/>
      <c r="P995" s="9"/>
      <c r="Q995" s="66"/>
      <c r="R995" s="12"/>
      <c r="S995" s="66"/>
      <c r="T995" s="12"/>
      <c r="U995" s="12"/>
      <c r="V995" s="9"/>
      <c r="W995" s="9"/>
      <c r="X995" s="9"/>
      <c r="Y995" s="9"/>
      <c r="Z995" s="12"/>
      <c r="AA995" s="13"/>
      <c r="AB995" s="13"/>
    </row>
    <row r="996" spans="1:28" ht="12.75" customHeight="1" x14ac:dyDescent="0.2">
      <c r="A996" s="12"/>
      <c r="B996" s="12"/>
      <c r="F996" s="63"/>
      <c r="G996" s="64"/>
      <c r="H996" s="64"/>
      <c r="N996" s="13"/>
      <c r="O996" s="12"/>
      <c r="P996" s="9"/>
      <c r="Q996" s="66"/>
      <c r="R996" s="12"/>
      <c r="S996" s="66"/>
      <c r="T996" s="12"/>
      <c r="U996" s="12"/>
      <c r="V996" s="9"/>
      <c r="W996" s="9"/>
      <c r="X996" s="9"/>
      <c r="Y996" s="9"/>
      <c r="Z996" s="12"/>
      <c r="AA996" s="13"/>
      <c r="AB996" s="13"/>
    </row>
    <row r="997" spans="1:28" ht="12.75" customHeight="1" x14ac:dyDescent="0.2">
      <c r="A997" s="12"/>
      <c r="B997" s="12"/>
      <c r="F997" s="63"/>
      <c r="G997" s="64"/>
      <c r="H997" s="64"/>
      <c r="N997" s="13"/>
      <c r="O997" s="12"/>
      <c r="P997" s="9"/>
      <c r="Q997" s="66"/>
      <c r="R997" s="12"/>
      <c r="S997" s="66"/>
      <c r="T997" s="12"/>
      <c r="U997" s="12"/>
      <c r="V997" s="9"/>
      <c r="W997" s="9"/>
      <c r="X997" s="9"/>
      <c r="Y997" s="9"/>
      <c r="Z997" s="12"/>
      <c r="AA997" s="13"/>
      <c r="AB997" s="13"/>
    </row>
    <row r="998" spans="1:28" ht="12.75" customHeight="1" x14ac:dyDescent="0.2">
      <c r="A998" s="12"/>
      <c r="B998" s="12"/>
      <c r="F998" s="63"/>
      <c r="G998" s="64"/>
      <c r="H998" s="64"/>
      <c r="N998" s="13"/>
      <c r="O998" s="12"/>
      <c r="P998" s="9"/>
      <c r="Q998" s="66"/>
      <c r="R998" s="12"/>
      <c r="S998" s="66"/>
      <c r="T998" s="12"/>
      <c r="U998" s="12"/>
      <c r="V998" s="9"/>
      <c r="W998" s="9"/>
      <c r="X998" s="9"/>
      <c r="Y998" s="9"/>
      <c r="Z998" s="12"/>
      <c r="AA998" s="13"/>
      <c r="AB998" s="13"/>
    </row>
    <row r="999" spans="1:28" ht="12.75" customHeight="1" x14ac:dyDescent="0.2">
      <c r="A999" s="12"/>
      <c r="B999" s="12"/>
      <c r="F999" s="63"/>
      <c r="G999" s="64"/>
      <c r="H999" s="64"/>
      <c r="N999" s="13"/>
      <c r="O999" s="12"/>
      <c r="P999" s="9"/>
      <c r="Q999" s="66"/>
      <c r="R999" s="12"/>
      <c r="S999" s="66"/>
      <c r="T999" s="12"/>
      <c r="U999" s="12"/>
      <c r="V999" s="9"/>
      <c r="W999" s="9"/>
      <c r="X999" s="9"/>
      <c r="Y999" s="9"/>
      <c r="Z999" s="12"/>
      <c r="AA999" s="13"/>
      <c r="AB999" s="13"/>
    </row>
    <row r="1000" spans="1:28" ht="12.75" customHeight="1" x14ac:dyDescent="0.2">
      <c r="A1000" s="12"/>
      <c r="B1000" s="12"/>
      <c r="F1000" s="63"/>
      <c r="G1000" s="64"/>
      <c r="H1000" s="64"/>
      <c r="N1000" s="13"/>
      <c r="O1000" s="12"/>
      <c r="P1000" s="9"/>
      <c r="Q1000" s="66"/>
      <c r="R1000" s="12"/>
      <c r="S1000" s="66"/>
      <c r="T1000" s="12"/>
      <c r="U1000" s="12"/>
      <c r="V1000" s="9"/>
      <c r="W1000" s="9"/>
      <c r="X1000" s="9"/>
      <c r="Y1000" s="9"/>
      <c r="Z1000" s="12"/>
      <c r="AA1000" s="13"/>
      <c r="AB1000" s="13"/>
    </row>
  </sheetData>
  <mergeCells count="22">
    <mergeCell ref="W4:Y4"/>
    <mergeCell ref="U4:V4"/>
    <mergeCell ref="D4:E4"/>
    <mergeCell ref="N4:N5"/>
    <mergeCell ref="O4:P4"/>
    <mergeCell ref="R4:S4"/>
    <mergeCell ref="M4:M5"/>
    <mergeCell ref="B4:B5"/>
    <mergeCell ref="A4:A5"/>
    <mergeCell ref="F4:G4"/>
    <mergeCell ref="C4:C5"/>
    <mergeCell ref="I4:L4"/>
    <mergeCell ref="L2:M2"/>
    <mergeCell ref="Q3:S3"/>
    <mergeCell ref="I2:K2"/>
    <mergeCell ref="A1:E1"/>
    <mergeCell ref="F1:H1"/>
    <mergeCell ref="I1:K1"/>
    <mergeCell ref="L1:N1"/>
    <mergeCell ref="F2:H2"/>
    <mergeCell ref="A3:N3"/>
    <mergeCell ref="A2:E2"/>
  </mergeCells>
  <printOptions horizontalCentered="1" verticalCentered="1"/>
  <pageMargins left="0.59055118110236227" right="0.59055118110236227" top="0.59055118110236227" bottom="0.59055118110236227" header="0" footer="0"/>
  <pageSetup paperSize="9" fitToHeight="0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7" workbookViewId="0">
      <selection sqref="A1:I1"/>
    </sheetView>
  </sheetViews>
  <sheetFormatPr defaultColWidth="14.375" defaultRowHeight="15" customHeight="1" x14ac:dyDescent="0.2"/>
  <cols>
    <col min="1" max="1" width="7.25" customWidth="1"/>
    <col min="2" max="3" width="8.375" customWidth="1"/>
    <col min="4" max="4" width="11.625" customWidth="1"/>
    <col min="5" max="5" width="8.25" customWidth="1"/>
    <col min="6" max="6" width="7.375" customWidth="1"/>
    <col min="7" max="7" width="13.125" customWidth="1"/>
    <col min="8" max="8" width="9" customWidth="1"/>
    <col min="9" max="9" width="11.375" customWidth="1"/>
    <col min="10" max="26" width="10.75" customWidth="1"/>
  </cols>
  <sheetData>
    <row r="1" spans="1:26" ht="23.25" customHeight="1" x14ac:dyDescent="0.2">
      <c r="A1" s="104" t="str">
        <f>CONCATENATE(M1," Depressurization Table")</f>
        <v>UT-GOM2-1-H005-4FB-4 Depressurization Table</v>
      </c>
      <c r="B1" s="105"/>
      <c r="C1" s="105"/>
      <c r="D1" s="105"/>
      <c r="E1" s="105"/>
      <c r="F1" s="105"/>
      <c r="G1" s="105"/>
      <c r="H1" s="105"/>
      <c r="I1" s="105"/>
      <c r="J1" s="1"/>
      <c r="K1" s="1"/>
      <c r="L1" s="1"/>
      <c r="M1" s="2" t="s">
        <v>1</v>
      </c>
      <c r="N1" s="3"/>
      <c r="O1" s="3"/>
      <c r="P1" s="3"/>
      <c r="Q1" s="3"/>
      <c r="R1" s="3"/>
      <c r="S1" s="3"/>
      <c r="T1" s="3"/>
      <c r="U1" s="3"/>
      <c r="V1" s="1"/>
      <c r="W1" s="1"/>
      <c r="X1" s="1"/>
      <c r="Y1" s="1"/>
      <c r="Z1" s="1"/>
    </row>
    <row r="2" spans="1:26" ht="20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 t="s">
        <v>3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3" customHeight="1" x14ac:dyDescent="0.2">
      <c r="A3" s="4" t="s">
        <v>4</v>
      </c>
      <c r="B3" s="4" t="s">
        <v>5</v>
      </c>
      <c r="C3" s="4" t="s">
        <v>6</v>
      </c>
      <c r="D3" s="5" t="s">
        <v>7</v>
      </c>
      <c r="E3" s="5" t="s">
        <v>9</v>
      </c>
      <c r="F3" s="5" t="s">
        <v>10</v>
      </c>
      <c r="G3" s="5" t="s">
        <v>11</v>
      </c>
      <c r="H3" s="8" t="s">
        <v>12</v>
      </c>
      <c r="I3" s="4" t="s">
        <v>13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2.75" customHeight="1" x14ac:dyDescent="0.2">
      <c r="A4" s="14">
        <f t="shared" ref="A4:A94" ca="1" si="0">INDIRECT(CONCATENATE("'",$M$1,"'!A",ROW()+2))</f>
        <v>1</v>
      </c>
      <c r="B4" s="15">
        <f t="shared" ref="B4:B94" ca="1" si="1">INDIRECT(CONCATENATE("'",$M$1,"'!D",ROW()+2))/10</f>
        <v>22.419999999999998</v>
      </c>
      <c r="C4" s="15">
        <f t="shared" ref="C4:C94" ca="1" si="2">INDIRECT(CONCATENATE("'",$M$1,"'!E",ROW()+2))/10</f>
        <v>20.32</v>
      </c>
      <c r="D4" s="17">
        <f ca="1">(INDIRECT(CONCATENATE("'",$M$1,"'!R",ROW()+2))+INDIRECT(CONCATENATE("'",$M$1,"'!T",ROW()+2)))/1000</f>
        <v>9.8000000000000004E-2</v>
      </c>
      <c r="E4" s="15">
        <f t="shared" ref="E4:E94" ca="1" si="3">INDIRECT(CONCATENATE("'",$M$1,"'!t",ROW()+2))</f>
        <v>98</v>
      </c>
      <c r="F4" s="18" t="str">
        <f t="shared" ref="F4:F94" ca="1" si="4">IF(INDIRECT(CONCATENATE("'",$M$1,"'!m",ROW()+2))="","",INDIRECT(CONCATENATE("'",$M$1,"'!m",ROW()+2)))</f>
        <v/>
      </c>
      <c r="G4" s="17">
        <f t="shared" ref="G4:G94" ca="1" si="5">INDIRECT(CONCATENATE("'",$M$1,"'!x",ROW()+2))</f>
        <v>0</v>
      </c>
      <c r="H4" s="19">
        <f t="shared" ref="H4:H7" ca="1" si="6">D4/MAX(D4:D26)</f>
        <v>4.3613479358115957E-2</v>
      </c>
      <c r="I4" s="17">
        <f t="shared" ref="I4:I94" ca="1" si="7">INDIRECT(CONCATENATE("'",$M$1,"'!y",ROW()+2))</f>
        <v>1.1748745806451613</v>
      </c>
      <c r="J4" s="2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4">
        <f t="shared" ca="1" si="0"/>
        <v>2</v>
      </c>
      <c r="B5" s="15">
        <f t="shared" ca="1" si="1"/>
        <v>20.34</v>
      </c>
      <c r="C5" s="15">
        <f t="shared" ca="1" si="2"/>
        <v>18.48</v>
      </c>
      <c r="D5" s="17">
        <f t="shared" ref="D5:D94" ca="1" si="8">D4+(INDIRECT(CONCATENATE("'",$M$1,"'!R",ROW()+2))+INDIRECT(CONCATENATE("'",$M$1,"'!T",ROW()+2)))/1000</f>
        <v>0.19600000000000001</v>
      </c>
      <c r="E5" s="15">
        <f t="shared" ca="1" si="3"/>
        <v>98</v>
      </c>
      <c r="F5" s="18" t="str">
        <f t="shared" ca="1" si="4"/>
        <v/>
      </c>
      <c r="G5" s="17">
        <f t="shared" ca="1" si="5"/>
        <v>1.3516100858977959E-3</v>
      </c>
      <c r="H5" s="19">
        <f t="shared" ca="1" si="6"/>
        <v>8.366477976318995E-2</v>
      </c>
      <c r="I5" s="17">
        <f t="shared" ca="1" si="7"/>
        <v>0.82819533386950672</v>
      </c>
      <c r="J5" s="2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4">
        <f t="shared" ca="1" si="0"/>
        <v>3</v>
      </c>
      <c r="B6" s="15">
        <f t="shared" ca="1" si="1"/>
        <v>18.490000000000002</v>
      </c>
      <c r="C6" s="15">
        <f t="shared" ca="1" si="2"/>
        <v>12.64</v>
      </c>
      <c r="D6" s="17">
        <f t="shared" ca="1" si="8"/>
        <v>0.29400000000000004</v>
      </c>
      <c r="E6" s="15">
        <f t="shared" ca="1" si="3"/>
        <v>98</v>
      </c>
      <c r="F6" s="18" t="str">
        <f t="shared" ca="1" si="4"/>
        <v/>
      </c>
      <c r="G6" s="17">
        <f t="shared" ca="1" si="5"/>
        <v>3.4407743163615621E-3</v>
      </c>
      <c r="H6" s="19">
        <f t="shared" ca="1" si="6"/>
        <v>0.12057319539135083</v>
      </c>
      <c r="I6" s="17">
        <f t="shared" ca="1" si="7"/>
        <v>1.2107771800250595</v>
      </c>
      <c r="J6" s="2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4">
        <f t="shared" ca="1" si="0"/>
        <v>4</v>
      </c>
      <c r="B7" s="15">
        <f t="shared" ca="1" si="1"/>
        <v>12.68</v>
      </c>
      <c r="C7" s="15">
        <f t="shared" ca="1" si="2"/>
        <v>5.79</v>
      </c>
      <c r="D7" s="17">
        <f t="shared" ca="1" si="8"/>
        <v>0.39200000000000002</v>
      </c>
      <c r="E7" s="15">
        <f t="shared" ca="1" si="3"/>
        <v>98</v>
      </c>
      <c r="F7" s="18" t="str">
        <f t="shared" ca="1" si="4"/>
        <v/>
      </c>
      <c r="G7" s="17">
        <f t="shared" ca="1" si="5"/>
        <v>1.029539325120267E-2</v>
      </c>
      <c r="H7" s="19">
        <f t="shared" ca="1" si="6"/>
        <v>0.15469469959002852</v>
      </c>
      <c r="I7" s="17">
        <f t="shared" ca="1" si="7"/>
        <v>0.7424598861475511</v>
      </c>
      <c r="J7" s="2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4">
        <f t="shared" ca="1" si="0"/>
        <v>5</v>
      </c>
      <c r="B8" s="15">
        <f t="shared" ca="1" si="1"/>
        <v>5.83</v>
      </c>
      <c r="C8" s="15">
        <f t="shared" ca="1" si="2"/>
        <v>4.82</v>
      </c>
      <c r="D8" s="17">
        <f t="shared" ca="1" si="8"/>
        <v>0.49</v>
      </c>
      <c r="E8" s="15">
        <f t="shared" ca="1" si="3"/>
        <v>98</v>
      </c>
      <c r="F8" s="18" t="str">
        <f t="shared" ca="1" si="4"/>
        <v/>
      </c>
      <c r="G8" s="17">
        <f t="shared" ca="1" si="5"/>
        <v>1.2023902432499255E-2</v>
      </c>
      <c r="H8" s="19">
        <f ca="1">D8/MAX(D8:D29)</f>
        <v>0.19336837448753563</v>
      </c>
      <c r="I8" s="17">
        <f t="shared" ca="1" si="7"/>
        <v>0.93280107870568796</v>
      </c>
      <c r="J8" s="2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4">
        <f t="shared" ca="1" si="0"/>
        <v>6</v>
      </c>
      <c r="B9" s="15">
        <f t="shared" ca="1" si="1"/>
        <v>4.8600000000000003</v>
      </c>
      <c r="C9" s="15">
        <f t="shared" ca="1" si="2"/>
        <v>3.91</v>
      </c>
      <c r="D9" s="17">
        <f t="shared" ca="1" si="8"/>
        <v>0.58799999999999997</v>
      </c>
      <c r="E9" s="15">
        <f t="shared" ca="1" si="3"/>
        <v>98</v>
      </c>
      <c r="F9" s="18" t="str">
        <f t="shared" ca="1" si="4"/>
        <v/>
      </c>
      <c r="G9" s="17">
        <f t="shared" ca="1" si="5"/>
        <v>1.3908449567731407E-2</v>
      </c>
      <c r="H9" s="19">
        <f ca="1">D9/MAX(D9:D29)</f>
        <v>0.23204204938504275</v>
      </c>
      <c r="I9" s="17">
        <f t="shared" ca="1" si="7"/>
        <v>0.8311764523424503</v>
      </c>
      <c r="J9" s="20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4">
        <f t="shared" ca="1" si="0"/>
        <v>7</v>
      </c>
      <c r="B10" s="15">
        <f t="shared" ca="1" si="1"/>
        <v>4.7700000000000005</v>
      </c>
      <c r="C10" s="15">
        <f t="shared" ca="1" si="2"/>
        <v>3.66</v>
      </c>
      <c r="D10" s="17">
        <f t="shared" ca="1" si="8"/>
        <v>0.68599999999999994</v>
      </c>
      <c r="E10" s="15">
        <f t="shared" ca="1" si="3"/>
        <v>98</v>
      </c>
      <c r="F10" s="18" t="str">
        <f t="shared" ca="1" si="4"/>
        <v/>
      </c>
      <c r="G10" s="17">
        <f t="shared" ca="1" si="5"/>
        <v>1.4476064162406311E-2</v>
      </c>
      <c r="H10" s="19">
        <f ca="1">D10/MAX(D10:D29)</f>
        <v>0.27071572428254986</v>
      </c>
      <c r="I10" s="17">
        <f t="shared" ca="1" si="7"/>
        <v>1.0792292140301416</v>
      </c>
      <c r="J10" s="2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4">
        <f t="shared" ca="1" si="0"/>
        <v>8</v>
      </c>
      <c r="B11" s="15">
        <f t="shared" ca="1" si="1"/>
        <v>4.6899999999999995</v>
      </c>
      <c r="C11" s="15">
        <f t="shared" ca="1" si="2"/>
        <v>3.2</v>
      </c>
      <c r="D11" s="17">
        <f t="shared" ca="1" si="8"/>
        <v>0.78399999999999992</v>
      </c>
      <c r="E11" s="15">
        <f t="shared" ca="1" si="3"/>
        <v>98</v>
      </c>
      <c r="F11" s="18" t="str">
        <f t="shared" ca="1" si="4"/>
        <v/>
      </c>
      <c r="G11" s="17">
        <f t="shared" ca="1" si="5"/>
        <v>1.5581690483983997E-2</v>
      </c>
      <c r="H11" s="19">
        <f t="shared" ref="H11:H76" ca="1" si="9">D11/MAX(D11:D29)</f>
        <v>0.30938939918005698</v>
      </c>
      <c r="I11" s="17">
        <f t="shared" ca="1" si="7"/>
        <v>1.4681275061631844</v>
      </c>
      <c r="J11" s="2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4">
        <f t="shared" ca="1" si="0"/>
        <v>9</v>
      </c>
      <c r="B12" s="15">
        <f t="shared" ca="1" si="1"/>
        <v>4.7299999999999995</v>
      </c>
      <c r="C12" s="15">
        <f t="shared" ca="1" si="2"/>
        <v>3.1100000000000003</v>
      </c>
      <c r="D12" s="17">
        <f t="shared" ca="1" si="8"/>
        <v>0.8819999999999999</v>
      </c>
      <c r="E12" s="15">
        <f t="shared" ca="1" si="3"/>
        <v>98</v>
      </c>
      <c r="F12" s="18" t="str">
        <f t="shared" ca="1" si="4"/>
        <v/>
      </c>
      <c r="G12" s="17">
        <f t="shared" ca="1" si="5"/>
        <v>1.580769011906576E-2</v>
      </c>
      <c r="H12" s="19">
        <f t="shared" ca="1" si="9"/>
        <v>0.33540023378650391</v>
      </c>
      <c r="I12" s="17">
        <f t="shared" ca="1" si="7"/>
        <v>2.3478269120069188</v>
      </c>
      <c r="J12" s="2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4">
        <f t="shared" ca="1" si="0"/>
        <v>10</v>
      </c>
      <c r="B13" s="15">
        <f t="shared" ca="1" si="1"/>
        <v>4.68</v>
      </c>
      <c r="C13" s="15">
        <f t="shared" ca="1" si="2"/>
        <v>2.4300000000000002</v>
      </c>
      <c r="D13" s="17">
        <f t="shared" ca="1" si="8"/>
        <v>0.97999999999999987</v>
      </c>
      <c r="E13" s="15">
        <f t="shared" ca="1" si="3"/>
        <v>98</v>
      </c>
      <c r="F13" s="18" t="str">
        <f t="shared" ca="1" si="4"/>
        <v>ZR</v>
      </c>
      <c r="G13" s="17">
        <f t="shared" ca="1" si="5"/>
        <v>1.7624615591012638E-2</v>
      </c>
      <c r="H13" s="19">
        <f t="shared" ca="1" si="9"/>
        <v>0.35958491157227929</v>
      </c>
      <c r="I13" s="17">
        <f t="shared" ca="1" si="7"/>
        <v>2.5639554799593327</v>
      </c>
      <c r="J13" s="2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4">
        <f t="shared" ca="1" si="0"/>
        <v>11</v>
      </c>
      <c r="B14" s="15">
        <f t="shared" ca="1" si="1"/>
        <v>4.41</v>
      </c>
      <c r="C14" s="15">
        <f t="shared" ca="1" si="2"/>
        <v>2.94</v>
      </c>
      <c r="D14" s="17">
        <f t="shared" ca="1" si="8"/>
        <v>1.0779999999999998</v>
      </c>
      <c r="E14" s="15">
        <f t="shared" ca="1" si="3"/>
        <v>98</v>
      </c>
      <c r="F14" s="18" t="str">
        <f t="shared" ca="1" si="4"/>
        <v/>
      </c>
      <c r="G14" s="17">
        <f t="shared" ca="1" si="5"/>
        <v>1.6243560251591481E-2</v>
      </c>
      <c r="H14" s="19">
        <f t="shared" ca="1" si="9"/>
        <v>0.38212922548276262</v>
      </c>
      <c r="I14" s="17">
        <f t="shared" ca="1" si="7"/>
        <v>3.4946900264640339</v>
      </c>
      <c r="J14" s="20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4">
        <f t="shared" ca="1" si="0"/>
        <v>12</v>
      </c>
      <c r="B15" s="15">
        <f t="shared" ca="1" si="1"/>
        <v>4.17</v>
      </c>
      <c r="C15" s="15">
        <f t="shared" ca="1" si="2"/>
        <v>2.7350000000000003</v>
      </c>
      <c r="D15" s="17">
        <f t="shared" ca="1" si="8"/>
        <v>1.1759999999999999</v>
      </c>
      <c r="E15" s="15">
        <f t="shared" ca="1" si="3"/>
        <v>98</v>
      </c>
      <c r="F15" s="18" t="str">
        <f t="shared" ca="1" si="4"/>
        <v/>
      </c>
      <c r="G15" s="17">
        <f t="shared" ca="1" si="5"/>
        <v>1.6785183084887988E-2</v>
      </c>
      <c r="H15" s="19">
        <f t="shared" ca="1" si="9"/>
        <v>0.40319459175902417</v>
      </c>
      <c r="I15" s="17">
        <f t="shared" ca="1" si="7"/>
        <v>3.2475376392134372</v>
      </c>
      <c r="J15" s="20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4">
        <f t="shared" ca="1" si="0"/>
        <v>13</v>
      </c>
      <c r="B16" s="15">
        <f t="shared" ca="1" si="1"/>
        <v>4.05</v>
      </c>
      <c r="C16" s="15">
        <f t="shared" ca="1" si="2"/>
        <v>2.6100000000000003</v>
      </c>
      <c r="D16" s="17">
        <f t="shared" ca="1" si="8"/>
        <v>1.274</v>
      </c>
      <c r="E16" s="15">
        <f t="shared" ca="1" si="3"/>
        <v>98</v>
      </c>
      <c r="F16" s="18" t="str">
        <f t="shared" ca="1" si="4"/>
        <v/>
      </c>
      <c r="G16" s="17">
        <f t="shared" ca="1" si="5"/>
        <v>1.7124266275797162E-2</v>
      </c>
      <c r="H16" s="19">
        <f t="shared" ca="1" si="9"/>
        <v>0.4229219208575386</v>
      </c>
      <c r="I16" s="17">
        <f t="shared" ca="1" si="7"/>
        <v>3.161585238753128</v>
      </c>
      <c r="J16" s="20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4">
        <f t="shared" ca="1" si="0"/>
        <v>14</v>
      </c>
      <c r="B17" s="15">
        <f t="shared" ca="1" si="1"/>
        <v>3.56</v>
      </c>
      <c r="C17" s="15">
        <f t="shared" ca="1" si="2"/>
        <v>1.98</v>
      </c>
      <c r="D17" s="17">
        <f t="shared" ca="1" si="8"/>
        <v>1.3720000000000001</v>
      </c>
      <c r="E17" s="15">
        <f t="shared" ca="1" si="3"/>
        <v>98</v>
      </c>
      <c r="F17" s="18" t="str">
        <f t="shared" ca="1" si="4"/>
        <v>ZT</v>
      </c>
      <c r="G17" s="17">
        <f t="shared" ca="1" si="5"/>
        <v>1.8940387331952139E-2</v>
      </c>
      <c r="H17" s="19">
        <f t="shared" ca="1" si="9"/>
        <v>0.44143477345187526</v>
      </c>
      <c r="I17" s="17">
        <f t="shared" ca="1" si="7"/>
        <v>2.6165456897162547</v>
      </c>
      <c r="J17" s="2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4">
        <f t="shared" ca="1" si="0"/>
        <v>15</v>
      </c>
      <c r="B18" s="15">
        <f t="shared" ca="1" si="1"/>
        <v>2.9</v>
      </c>
      <c r="C18" s="15">
        <f t="shared" ca="1" si="2"/>
        <v>1.6199999999999999</v>
      </c>
      <c r="D18" s="17">
        <f t="shared" ca="1" si="8"/>
        <v>1.4700000000000002</v>
      </c>
      <c r="E18" s="15">
        <f t="shared" ca="1" si="3"/>
        <v>98</v>
      </c>
      <c r="F18" s="18" t="str">
        <f t="shared" ca="1" si="4"/>
        <v/>
      </c>
      <c r="G18" s="17">
        <f t="shared" ca="1" si="5"/>
        <v>2.0063385520737682E-2</v>
      </c>
      <c r="H18" s="19">
        <f t="shared" ca="1" si="9"/>
        <v>0.45884195096036051</v>
      </c>
      <c r="I18" s="17">
        <f t="shared" ca="1" si="7"/>
        <v>2.3565425975291898</v>
      </c>
      <c r="J18" s="20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4">
        <f t="shared" ca="1" si="0"/>
        <v>16</v>
      </c>
      <c r="B19" s="15">
        <f t="shared" ca="1" si="1"/>
        <v>3.59</v>
      </c>
      <c r="C19" s="15">
        <f t="shared" ca="1" si="2"/>
        <v>2.2999999999999998</v>
      </c>
      <c r="D19" s="17">
        <f t="shared" ca="1" si="8"/>
        <v>1.5680000000000003</v>
      </c>
      <c r="E19" s="15">
        <f t="shared" ca="1" si="3"/>
        <v>98</v>
      </c>
      <c r="F19" s="18" t="str">
        <f t="shared" ca="1" si="4"/>
        <v/>
      </c>
      <c r="G19" s="17">
        <f t="shared" ca="1" si="5"/>
        <v>1.7995046723906991E-2</v>
      </c>
      <c r="H19" s="19">
        <f t="shared" ca="1" si="9"/>
        <v>0.47523963537693253</v>
      </c>
      <c r="I19" s="17">
        <f t="shared" ca="1" si="7"/>
        <v>3.706857923587449</v>
      </c>
      <c r="J19" s="20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4">
        <f t="shared" ca="1" si="0"/>
        <v>17</v>
      </c>
      <c r="B20" s="15">
        <f t="shared" ca="1" si="1"/>
        <v>2.87</v>
      </c>
      <c r="C20" s="15">
        <f t="shared" ca="1" si="2"/>
        <v>1.6800000000000002</v>
      </c>
      <c r="D20" s="17">
        <f t="shared" ca="1" si="8"/>
        <v>1.6660000000000004</v>
      </c>
      <c r="E20" s="15">
        <f t="shared" ca="1" si="3"/>
        <v>98</v>
      </c>
      <c r="F20" s="18" t="str">
        <f t="shared" ca="1" si="4"/>
        <v/>
      </c>
      <c r="G20" s="17">
        <f t="shared" ca="1" si="5"/>
        <v>1.9871698589163524E-2</v>
      </c>
      <c r="H20" s="19">
        <f t="shared" ca="1" si="9"/>
        <v>0.49071316730761921</v>
      </c>
      <c r="I20" s="17">
        <f t="shared" ca="1" si="7"/>
        <v>2.8355362077686488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4">
        <f t="shared" ca="1" si="0"/>
        <v>18</v>
      </c>
      <c r="B21" s="15">
        <f t="shared" ca="1" si="1"/>
        <v>1.75</v>
      </c>
      <c r="C21" s="15">
        <f t="shared" ca="1" si="2"/>
        <v>0.7</v>
      </c>
      <c r="D21" s="17">
        <f t="shared" ca="1" si="8"/>
        <v>1.7640000000000005</v>
      </c>
      <c r="E21" s="15">
        <f t="shared" ca="1" si="3"/>
        <v>98</v>
      </c>
      <c r="F21" s="18" t="str">
        <f t="shared" ca="1" si="4"/>
        <v/>
      </c>
      <c r="G21" s="17">
        <f t="shared" ca="1" si="5"/>
        <v>2.3245150695009285E-2</v>
      </c>
      <c r="H21" s="19">
        <f t="shared" ca="1" si="9"/>
        <v>0.5053385316226463</v>
      </c>
      <c r="I21" s="17">
        <f t="shared" ca="1" si="7"/>
        <v>1.4930576809634994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4">
        <f t="shared" ca="1" si="0"/>
        <v>19</v>
      </c>
      <c r="B22" s="15">
        <f t="shared" ca="1" si="1"/>
        <v>0.76</v>
      </c>
      <c r="C22" s="15">
        <f t="shared" ca="1" si="2"/>
        <v>0.09</v>
      </c>
      <c r="D22" s="17">
        <f t="shared" ca="1" si="8"/>
        <v>1.8620000000000005</v>
      </c>
      <c r="E22" s="15">
        <f t="shared" ca="1" si="3"/>
        <v>98</v>
      </c>
      <c r="F22" s="18" t="str">
        <f t="shared" ca="1" si="4"/>
        <v/>
      </c>
      <c r="G22" s="17">
        <f t="shared" ca="1" si="5"/>
        <v>2.5628282787183515E-2</v>
      </c>
      <c r="H22" s="19">
        <f t="shared" ca="1" si="9"/>
        <v>0.51918360532156704</v>
      </c>
      <c r="I22" s="17">
        <f t="shared" ca="1" si="7"/>
        <v>0.45479119711868626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4">
        <f t="shared" ca="1" si="0"/>
        <v>20</v>
      </c>
      <c r="B23" s="15">
        <f t="shared" ca="1" si="1"/>
        <v>0.06</v>
      </c>
      <c r="C23" s="15">
        <f t="shared" ca="1" si="2"/>
        <v>0</v>
      </c>
      <c r="D23" s="17">
        <f t="shared" ca="1" si="8"/>
        <v>1.9600000000000006</v>
      </c>
      <c r="E23" s="15">
        <f t="shared" ca="1" si="3"/>
        <v>98</v>
      </c>
      <c r="F23" s="18" t="str">
        <f t="shared" ca="1" si="4"/>
        <v/>
      </c>
      <c r="G23" s="17">
        <f t="shared" ca="1" si="5"/>
        <v>2.5999999999999999E-2</v>
      </c>
      <c r="H23" s="19">
        <f t="shared" ca="1" si="9"/>
        <v>0.53230921086004901</v>
      </c>
      <c r="I23" s="17">
        <f t="shared" ca="1" si="7"/>
        <v>0.24129258342968854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4">
        <f t="shared" ca="1" si="0"/>
        <v>21</v>
      </c>
      <c r="B24" s="15">
        <f t="shared" ca="1" si="1"/>
        <v>0</v>
      </c>
      <c r="C24" s="15">
        <f t="shared" ca="1" si="2"/>
        <v>0</v>
      </c>
      <c r="D24" s="17">
        <f t="shared" ca="1" si="8"/>
        <v>2.0556705789304974</v>
      </c>
      <c r="E24" s="15">
        <f t="shared" ca="1" si="3"/>
        <v>95.670578930496973</v>
      </c>
      <c r="F24" s="18" t="str">
        <f t="shared" ca="1" si="4"/>
        <v/>
      </c>
      <c r="G24" s="17">
        <f t="shared" ca="1" si="5"/>
        <v>2.5999999999999999E-2</v>
      </c>
      <c r="H24" s="19">
        <f t="shared" ca="1" si="9"/>
        <v>0.54415339196226775</v>
      </c>
      <c r="I24" s="17">
        <f t="shared" ca="1" si="7"/>
        <v>0.23590513075636099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4">
        <f t="shared" ca="1" si="0"/>
        <v>22</v>
      </c>
      <c r="B25" s="15">
        <f t="shared" ca="1" si="1"/>
        <v>0</v>
      </c>
      <c r="C25" s="15">
        <f t="shared" ca="1" si="2"/>
        <v>0</v>
      </c>
      <c r="D25" s="17">
        <f t="shared" ca="1" si="8"/>
        <v>2.1513411578609944</v>
      </c>
      <c r="E25" s="15">
        <f t="shared" ca="1" si="3"/>
        <v>95.670578930496973</v>
      </c>
      <c r="F25" s="18" t="str">
        <f t="shared" ca="1" si="4"/>
        <v/>
      </c>
      <c r="G25" s="17">
        <f t="shared" ca="1" si="5"/>
        <v>2.5999999999999999E-2</v>
      </c>
      <c r="H25" s="19">
        <f t="shared" ca="1" si="9"/>
        <v>0.55541248695111578</v>
      </c>
      <c r="I25" s="17">
        <f t="shared" ca="1" si="7"/>
        <v>0.23590513075636099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4">
        <f t="shared" ca="1" si="0"/>
        <v>23</v>
      </c>
      <c r="B26" s="15">
        <f t="shared" ca="1" si="1"/>
        <v>0</v>
      </c>
      <c r="C26" s="15">
        <f t="shared" ca="1" si="2"/>
        <v>0</v>
      </c>
      <c r="D26" s="17">
        <f t="shared" ca="1" si="8"/>
        <v>2.2470117367914915</v>
      </c>
      <c r="E26" s="15">
        <f t="shared" ca="1" si="3"/>
        <v>95.670578930496973</v>
      </c>
      <c r="F26" s="18" t="str">
        <f t="shared" ca="1" si="4"/>
        <v/>
      </c>
      <c r="G26" s="17">
        <f t="shared" ca="1" si="5"/>
        <v>2.5999999999999999E-2</v>
      </c>
      <c r="H26" s="19">
        <f t="shared" ca="1" si="9"/>
        <v>0.56612880449517333</v>
      </c>
      <c r="I26" s="17">
        <f t="shared" ca="1" si="7"/>
        <v>0.23590513075636099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4">
        <f t="shared" ca="1" si="0"/>
        <v>24</v>
      </c>
      <c r="B27" s="15">
        <f t="shared" ca="1" si="1"/>
        <v>0</v>
      </c>
      <c r="C27" s="15">
        <f t="shared" ca="1" si="2"/>
        <v>0</v>
      </c>
      <c r="D27" s="17">
        <f t="shared" ca="1" si="8"/>
        <v>2.3426823157219885</v>
      </c>
      <c r="E27" s="15">
        <f t="shared" ca="1" si="3"/>
        <v>95.670578930496973</v>
      </c>
      <c r="F27" s="18" t="str">
        <f t="shared" ca="1" si="4"/>
        <v/>
      </c>
      <c r="G27" s="17">
        <f t="shared" ca="1" si="5"/>
        <v>2.5999999999999999E-2</v>
      </c>
      <c r="H27" s="19">
        <f t="shared" ca="1" si="9"/>
        <v>0.57634067004920264</v>
      </c>
      <c r="I27" s="17">
        <f t="shared" ca="1" si="7"/>
        <v>0.23590513075636099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4">
        <f t="shared" ca="1" si="0"/>
        <v>25</v>
      </c>
      <c r="B28" s="15">
        <f t="shared" ca="1" si="1"/>
        <v>0</v>
      </c>
      <c r="C28" s="15">
        <f t="shared" ca="1" si="2"/>
        <v>0</v>
      </c>
      <c r="D28" s="17">
        <f t="shared" ca="1" si="8"/>
        <v>2.4383528946524855</v>
      </c>
      <c r="E28" s="15">
        <f t="shared" ca="1" si="3"/>
        <v>95.670578930496973</v>
      </c>
      <c r="F28" s="18" t="str">
        <f t="shared" ca="1" si="4"/>
        <v/>
      </c>
      <c r="G28" s="17">
        <f t="shared" ca="1" si="5"/>
        <v>2.5999999999999999E-2</v>
      </c>
      <c r="H28" s="19">
        <f t="shared" ca="1" si="9"/>
        <v>0.58608288383202989</v>
      </c>
      <c r="I28" s="17">
        <f t="shared" ca="1" si="7"/>
        <v>0.23590513075636099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4">
        <f t="shared" ca="1" si="0"/>
        <v>26</v>
      </c>
      <c r="B29" s="15">
        <f t="shared" ca="1" si="1"/>
        <v>0</v>
      </c>
      <c r="C29" s="15">
        <f t="shared" ca="1" si="2"/>
        <v>0</v>
      </c>
      <c r="D29" s="17">
        <f t="shared" ca="1" si="8"/>
        <v>2.5340234735829825</v>
      </c>
      <c r="E29" s="15">
        <f t="shared" ca="1" si="3"/>
        <v>95.670578930496973</v>
      </c>
      <c r="F29" s="18" t="str">
        <f t="shared" ca="1" si="4"/>
        <v/>
      </c>
      <c r="G29" s="17">
        <f t="shared" ca="1" si="5"/>
        <v>2.5999999999999999E-2</v>
      </c>
      <c r="H29" s="19">
        <f t="shared" ca="1" si="9"/>
        <v>0.59538711703651082</v>
      </c>
      <c r="I29" s="17">
        <f t="shared" ca="1" si="7"/>
        <v>0.23590513075636099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4">
        <f t="shared" ca="1" si="0"/>
        <v>27</v>
      </c>
      <c r="B30" s="15">
        <f t="shared" ca="1" si="1"/>
        <v>0</v>
      </c>
      <c r="C30" s="15">
        <f t="shared" ca="1" si="2"/>
        <v>0</v>
      </c>
      <c r="D30" s="17">
        <f t="shared" ca="1" si="8"/>
        <v>2.6296940525134795</v>
      </c>
      <c r="E30" s="15">
        <f t="shared" ca="1" si="3"/>
        <v>95.670578930496973</v>
      </c>
      <c r="F30" s="18" t="str">
        <f t="shared" ca="1" si="4"/>
        <v/>
      </c>
      <c r="G30" s="17">
        <f t="shared" ca="1" si="5"/>
        <v>2.5999999999999999E-2</v>
      </c>
      <c r="H30" s="19">
        <f t="shared" ca="1" si="9"/>
        <v>0.6042822557770583</v>
      </c>
      <c r="I30" s="17">
        <f t="shared" ca="1" si="7"/>
        <v>0.23590513075636099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4">
        <f t="shared" ca="1" si="0"/>
        <v>28</v>
      </c>
      <c r="B31" s="15">
        <f t="shared" ca="1" si="1"/>
        <v>0</v>
      </c>
      <c r="C31" s="15">
        <f t="shared" ca="1" si="2"/>
        <v>0</v>
      </c>
      <c r="D31" s="17">
        <f t="shared" ca="1" si="8"/>
        <v>2.7253646314439766</v>
      </c>
      <c r="E31" s="15">
        <f t="shared" ca="1" si="3"/>
        <v>95.670578930496973</v>
      </c>
      <c r="F31" s="18" t="str">
        <f t="shared" ca="1" si="4"/>
        <v/>
      </c>
      <c r="G31" s="17">
        <f t="shared" ca="1" si="5"/>
        <v>2.5999999999999999E-2</v>
      </c>
      <c r="H31" s="19">
        <f t="shared" ca="1" si="9"/>
        <v>0.612794700644401</v>
      </c>
      <c r="I31" s="17">
        <f t="shared" ca="1" si="7"/>
        <v>0.23590513075636099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4">
        <f t="shared" ca="1" si="0"/>
        <v>29</v>
      </c>
      <c r="B32" s="15">
        <f t="shared" ca="1" si="1"/>
        <v>0</v>
      </c>
      <c r="C32" s="15">
        <f t="shared" ca="1" si="2"/>
        <v>0</v>
      </c>
      <c r="D32" s="17">
        <f t="shared" ca="1" si="8"/>
        <v>2.8210352103744736</v>
      </c>
      <c r="E32" s="15">
        <f t="shared" ca="1" si="3"/>
        <v>95.670578930496973</v>
      </c>
      <c r="F32" s="18" t="str">
        <f t="shared" ca="1" si="4"/>
        <v/>
      </c>
      <c r="G32" s="17">
        <f t="shared" ca="1" si="5"/>
        <v>2.5999999999999999E-2</v>
      </c>
      <c r="H32" s="19">
        <f t="shared" ca="1" si="9"/>
        <v>0.62094862841146159</v>
      </c>
      <c r="I32" s="17">
        <f t="shared" ca="1" si="7"/>
        <v>0.23590513075636099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4">
        <f t="shared" ca="1" si="0"/>
        <v>30</v>
      </c>
      <c r="B33" s="15">
        <f t="shared" ca="1" si="1"/>
        <v>0</v>
      </c>
      <c r="C33" s="15">
        <f t="shared" ca="1" si="2"/>
        <v>0</v>
      </c>
      <c r="D33" s="17">
        <f t="shared" ca="1" si="8"/>
        <v>2.9167057893049706</v>
      </c>
      <c r="E33" s="15">
        <f t="shared" ca="1" si="3"/>
        <v>95.670578930496973</v>
      </c>
      <c r="F33" s="18" t="str">
        <f t="shared" ca="1" si="4"/>
        <v/>
      </c>
      <c r="G33" s="17">
        <f t="shared" ca="1" si="5"/>
        <v>2.5999999999999999E-2</v>
      </c>
      <c r="H33" s="19">
        <f t="shared" ca="1" si="9"/>
        <v>0.62876622135454807</v>
      </c>
      <c r="I33" s="17">
        <f t="shared" ca="1" si="7"/>
        <v>0.23590513075636099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4">
        <f t="shared" ca="1" si="0"/>
        <v>31</v>
      </c>
      <c r="B34" s="15">
        <f t="shared" ca="1" si="1"/>
        <v>0</v>
      </c>
      <c r="C34" s="15">
        <f t="shared" ca="1" si="2"/>
        <v>0</v>
      </c>
      <c r="D34" s="17">
        <f t="shared" ca="1" si="8"/>
        <v>3.0123763682354676</v>
      </c>
      <c r="E34" s="15">
        <f t="shared" ca="1" si="3"/>
        <v>95.670578930496973</v>
      </c>
      <c r="F34" s="18" t="str">
        <f t="shared" ca="1" si="4"/>
        <v/>
      </c>
      <c r="G34" s="17">
        <f t="shared" ca="1" si="5"/>
        <v>2.5999999999999999E-2</v>
      </c>
      <c r="H34" s="19">
        <f t="shared" ca="1" si="9"/>
        <v>0.63626786877071539</v>
      </c>
      <c r="I34" s="17">
        <f t="shared" ca="1" si="7"/>
        <v>0.23590513075636099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4">
        <f t="shared" ca="1" si="0"/>
        <v>32</v>
      </c>
      <c r="B35" s="15">
        <f t="shared" ca="1" si="1"/>
        <v>0</v>
      </c>
      <c r="C35" s="15">
        <f t="shared" ca="1" si="2"/>
        <v>0</v>
      </c>
      <c r="D35" s="17">
        <f t="shared" ca="1" si="8"/>
        <v>3.1080469471659646</v>
      </c>
      <c r="E35" s="15">
        <f t="shared" ca="1" si="3"/>
        <v>95.670578930496973</v>
      </c>
      <c r="F35" s="18" t="str">
        <f t="shared" ca="1" si="4"/>
        <v/>
      </c>
      <c r="G35" s="17">
        <f t="shared" ca="1" si="5"/>
        <v>2.5999999999999999E-2</v>
      </c>
      <c r="H35" s="19">
        <f t="shared" ca="1" si="9"/>
        <v>0.64347234454629088</v>
      </c>
      <c r="I35" s="17">
        <f t="shared" ca="1" si="7"/>
        <v>0.23590513075636099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4">
        <f t="shared" ca="1" si="0"/>
        <v>33</v>
      </c>
      <c r="B36" s="15">
        <f t="shared" ca="1" si="1"/>
        <v>0</v>
      </c>
      <c r="C36" s="15">
        <f t="shared" ca="1" si="2"/>
        <v>0</v>
      </c>
      <c r="D36" s="17">
        <f t="shared" ca="1" si="8"/>
        <v>3.2037175260964617</v>
      </c>
      <c r="E36" s="15">
        <f t="shared" ca="1" si="3"/>
        <v>95.670578930496973</v>
      </c>
      <c r="F36" s="18" t="str">
        <f t="shared" ca="1" si="4"/>
        <v/>
      </c>
      <c r="G36" s="17">
        <f t="shared" ca="1" si="5"/>
        <v>2.5999999999999999E-2</v>
      </c>
      <c r="H36" s="19">
        <f t="shared" ca="1" si="9"/>
        <v>0.65039696403256697</v>
      </c>
      <c r="I36" s="17">
        <f t="shared" ca="1" si="7"/>
        <v>0.23590513075636099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4">
        <f t="shared" ca="1" si="0"/>
        <v>34</v>
      </c>
      <c r="B37" s="15">
        <f t="shared" ca="1" si="1"/>
        <v>0</v>
      </c>
      <c r="C37" s="15">
        <f t="shared" ca="1" si="2"/>
        <v>0</v>
      </c>
      <c r="D37" s="17">
        <f t="shared" ca="1" si="8"/>
        <v>3.2993881050269587</v>
      </c>
      <c r="E37" s="15">
        <f t="shared" ca="1" si="3"/>
        <v>95.670578930496973</v>
      </c>
      <c r="F37" s="18" t="str">
        <f t="shared" ca="1" si="4"/>
        <v/>
      </c>
      <c r="G37" s="17">
        <f t="shared" ca="1" si="5"/>
        <v>2.5999999999999999E-2</v>
      </c>
      <c r="H37" s="19">
        <f t="shared" ca="1" si="9"/>
        <v>0.6570577229883916</v>
      </c>
      <c r="I37" s="17">
        <f t="shared" ca="1" si="7"/>
        <v>0.23590513075636099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4">
        <f t="shared" ca="1" si="0"/>
        <v>35</v>
      </c>
      <c r="B38" s="15">
        <f t="shared" ca="1" si="1"/>
        <v>0</v>
      </c>
      <c r="C38" s="15">
        <f t="shared" ca="1" si="2"/>
        <v>0</v>
      </c>
      <c r="D38" s="17">
        <f t="shared" ca="1" si="8"/>
        <v>3.3950586839574557</v>
      </c>
      <c r="E38" s="15">
        <f t="shared" ca="1" si="3"/>
        <v>95.670578930496973</v>
      </c>
      <c r="F38" s="18" t="str">
        <f t="shared" ca="1" si="4"/>
        <v/>
      </c>
      <c r="G38" s="17">
        <f t="shared" ca="1" si="5"/>
        <v>2.5999999999999999E-2</v>
      </c>
      <c r="H38" s="19">
        <f t="shared" ca="1" si="9"/>
        <v>0.66346942093661565</v>
      </c>
      <c r="I38" s="17">
        <f t="shared" ca="1" si="7"/>
        <v>0.23590513075636099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4">
        <f t="shared" ca="1" si="0"/>
        <v>36</v>
      </c>
      <c r="B39" s="15">
        <f t="shared" ca="1" si="1"/>
        <v>0</v>
      </c>
      <c r="C39" s="15">
        <f t="shared" ca="1" si="2"/>
        <v>0</v>
      </c>
      <c r="D39" s="17">
        <f t="shared" ca="1" si="8"/>
        <v>3.4907292628879527</v>
      </c>
      <c r="E39" s="15">
        <f t="shared" ca="1" si="3"/>
        <v>95.670578930496973</v>
      </c>
      <c r="F39" s="18" t="str">
        <f t="shared" ca="1" si="4"/>
        <v/>
      </c>
      <c r="G39" s="17">
        <f t="shared" ca="1" si="5"/>
        <v>2.5999999999999999E-2</v>
      </c>
      <c r="H39" s="19">
        <f t="shared" ca="1" si="9"/>
        <v>0.66964577093676514</v>
      </c>
      <c r="I39" s="17">
        <f t="shared" ca="1" si="7"/>
        <v>0.23590513075636099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4">
        <f t="shared" ca="1" si="0"/>
        <v>37</v>
      </c>
      <c r="B40" s="15">
        <f t="shared" ca="1" si="1"/>
        <v>0</v>
      </c>
      <c r="C40" s="15">
        <f t="shared" ca="1" si="2"/>
        <v>0</v>
      </c>
      <c r="D40" s="17">
        <f t="shared" ca="1" si="8"/>
        <v>3.5863998418184497</v>
      </c>
      <c r="E40" s="15">
        <f t="shared" ca="1" si="3"/>
        <v>95.670578930496973</v>
      </c>
      <c r="F40" s="18" t="str">
        <f t="shared" ca="1" si="4"/>
        <v/>
      </c>
      <c r="G40" s="17">
        <f t="shared" ca="1" si="5"/>
        <v>2.5999999999999999E-2</v>
      </c>
      <c r="H40" s="19">
        <f t="shared" ca="1" si="9"/>
        <v>0.67559949748761006</v>
      </c>
      <c r="I40" s="17">
        <f t="shared" ca="1" si="7"/>
        <v>0.23590513075636099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4">
        <f t="shared" ca="1" si="0"/>
        <v>38</v>
      </c>
      <c r="B41" s="15">
        <f t="shared" ca="1" si="1"/>
        <v>0</v>
      </c>
      <c r="C41" s="15">
        <f t="shared" ca="1" si="2"/>
        <v>0</v>
      </c>
      <c r="D41" s="17">
        <f t="shared" ca="1" si="8"/>
        <v>3.6820704207489467</v>
      </c>
      <c r="E41" s="15">
        <f t="shared" ca="1" si="3"/>
        <v>95.670578930496973</v>
      </c>
      <c r="F41" s="18" t="str">
        <f t="shared" ca="1" si="4"/>
        <v/>
      </c>
      <c r="G41" s="17">
        <f t="shared" ca="1" si="5"/>
        <v>2.5999999999999999E-2</v>
      </c>
      <c r="H41" s="19">
        <f t="shared" ca="1" si="9"/>
        <v>0.68134242403060186</v>
      </c>
      <c r="I41" s="17">
        <f t="shared" ca="1" si="7"/>
        <v>0.23590513075636099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4">
        <f t="shared" ca="1" si="0"/>
        <v>39</v>
      </c>
      <c r="B42" s="15">
        <f t="shared" ca="1" si="1"/>
        <v>0</v>
      </c>
      <c r="C42" s="15">
        <f t="shared" ca="1" si="2"/>
        <v>0</v>
      </c>
      <c r="D42" s="17">
        <f t="shared" ca="1" si="8"/>
        <v>3.7777409996794438</v>
      </c>
      <c r="E42" s="15">
        <f t="shared" ca="1" si="3"/>
        <v>95.670578930496973</v>
      </c>
      <c r="F42" s="18" t="str">
        <f t="shared" ca="1" si="4"/>
        <v/>
      </c>
      <c r="G42" s="17">
        <f t="shared" ca="1" si="5"/>
        <v>2.5999999999999999E-2</v>
      </c>
      <c r="H42" s="19">
        <f t="shared" ca="1" si="9"/>
        <v>0.6868855513204476</v>
      </c>
      <c r="I42" s="17">
        <f t="shared" ca="1" si="7"/>
        <v>0.23590513075636099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4">
        <f t="shared" ca="1" si="0"/>
        <v>40</v>
      </c>
      <c r="B43" s="15">
        <f t="shared" ca="1" si="1"/>
        <v>0</v>
      </c>
      <c r="C43" s="15">
        <f t="shared" ca="1" si="2"/>
        <v>0</v>
      </c>
      <c r="D43" s="17">
        <f t="shared" ca="1" si="8"/>
        <v>3.8734115786099408</v>
      </c>
      <c r="E43" s="15">
        <f t="shared" ca="1" si="3"/>
        <v>95.670578930496973</v>
      </c>
      <c r="F43" s="18" t="str">
        <f t="shared" ca="1" si="4"/>
        <v/>
      </c>
      <c r="G43" s="17">
        <f t="shared" ca="1" si="5"/>
        <v>2.5999999999999999E-2</v>
      </c>
      <c r="H43" s="19">
        <f t="shared" ca="1" si="9"/>
        <v>0.69223912775588403</v>
      </c>
      <c r="I43" s="17">
        <f t="shared" ca="1" si="7"/>
        <v>0.23590513075636099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4">
        <f t="shared" ca="1" si="0"/>
        <v>41</v>
      </c>
      <c r="B44" s="15">
        <f t="shared" ca="1" si="1"/>
        <v>0</v>
      </c>
      <c r="C44" s="15">
        <f t="shared" ca="1" si="2"/>
        <v>0</v>
      </c>
      <c r="D44" s="17">
        <f t="shared" ca="1" si="8"/>
        <v>3.9690821575404378</v>
      </c>
      <c r="E44" s="15">
        <f t="shared" ca="1" si="3"/>
        <v>95.670578930496973</v>
      </c>
      <c r="F44" s="18" t="str">
        <f t="shared" ca="1" si="4"/>
        <v/>
      </c>
      <c r="G44" s="17">
        <f t="shared" ca="1" si="5"/>
        <v>2.5999999999999999E-2</v>
      </c>
      <c r="H44" s="19">
        <f t="shared" ca="1" si="9"/>
        <v>0.69741271261672066</v>
      </c>
      <c r="I44" s="17">
        <f t="shared" ca="1" si="7"/>
        <v>0.23590513075636099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4">
        <f t="shared" ca="1" si="0"/>
        <v>42</v>
      </c>
      <c r="B45" s="15">
        <f t="shared" ca="1" si="1"/>
        <v>0</v>
      </c>
      <c r="C45" s="15">
        <f t="shared" ca="1" si="2"/>
        <v>0</v>
      </c>
      <c r="D45" s="17">
        <f t="shared" ca="1" si="8"/>
        <v>4.0647527364709344</v>
      </c>
      <c r="E45" s="15">
        <f t="shared" ca="1" si="3"/>
        <v>95.670578930496973</v>
      </c>
      <c r="F45" s="18" t="str">
        <f t="shared" ca="1" si="4"/>
        <v/>
      </c>
      <c r="G45" s="17">
        <f t="shared" ca="1" si="5"/>
        <v>2.5999999999999999E-2</v>
      </c>
      <c r="H45" s="19">
        <f t="shared" ca="1" si="9"/>
        <v>0.70241523302808828</v>
      </c>
      <c r="I45" s="17">
        <f t="shared" ca="1" si="7"/>
        <v>0.23590513075636099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4">
        <f t="shared" ca="1" si="0"/>
        <v>43</v>
      </c>
      <c r="B46" s="15">
        <f t="shared" ca="1" si="1"/>
        <v>0</v>
      </c>
      <c r="C46" s="15">
        <f t="shared" ca="1" si="2"/>
        <v>0</v>
      </c>
      <c r="D46" s="17">
        <f t="shared" ca="1" si="8"/>
        <v>4.160423315401431</v>
      </c>
      <c r="E46" s="15">
        <f t="shared" ca="1" si="3"/>
        <v>95.670578930496973</v>
      </c>
      <c r="F46" s="18" t="str">
        <f t="shared" ca="1" si="4"/>
        <v/>
      </c>
      <c r="G46" s="17">
        <f t="shared" ca="1" si="5"/>
        <v>2.5999999999999999E-2</v>
      </c>
      <c r="H46" s="19">
        <f t="shared" ca="1" si="9"/>
        <v>0.70725503536602174</v>
      </c>
      <c r="I46" s="17">
        <f t="shared" ca="1" si="7"/>
        <v>0.23590513075636099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4">
        <f t="shared" ca="1" si="0"/>
        <v>44</v>
      </c>
      <c r="B47" s="15">
        <f t="shared" ca="1" si="1"/>
        <v>0</v>
      </c>
      <c r="C47" s="15">
        <f t="shared" ca="1" si="2"/>
        <v>0</v>
      </c>
      <c r="D47" s="17">
        <f t="shared" ca="1" si="8"/>
        <v>4.2560938943319275</v>
      </c>
      <c r="E47" s="15">
        <f t="shared" ca="1" si="3"/>
        <v>95.670578930496973</v>
      </c>
      <c r="F47" s="18" t="str">
        <f t="shared" ca="1" si="4"/>
        <v/>
      </c>
      <c r="G47" s="17">
        <f t="shared" ca="1" si="5"/>
        <v>2.5999999999999999E-2</v>
      </c>
      <c r="H47" s="19">
        <f t="shared" ca="1" si="9"/>
        <v>0.71193993172707826</v>
      </c>
      <c r="I47" s="17">
        <f t="shared" ca="1" si="7"/>
        <v>0.23590513075636099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4">
        <f t="shared" ca="1" si="0"/>
        <v>45</v>
      </c>
      <c r="B48" s="15">
        <f t="shared" ca="1" si="1"/>
        <v>0</v>
      </c>
      <c r="C48" s="15">
        <f t="shared" ca="1" si="2"/>
        <v>0</v>
      </c>
      <c r="D48" s="17">
        <f t="shared" ca="1" si="8"/>
        <v>4.3517644732624241</v>
      </c>
      <c r="E48" s="15">
        <f t="shared" ca="1" si="3"/>
        <v>95.670578930496973</v>
      </c>
      <c r="F48" s="18" t="str">
        <f t="shared" ca="1" si="4"/>
        <v/>
      </c>
      <c r="G48" s="17">
        <f t="shared" ca="1" si="5"/>
        <v>2.5999999999999999E-2</v>
      </c>
      <c r="H48" s="19">
        <f t="shared" ca="1" si="9"/>
        <v>0.71647724200622354</v>
      </c>
      <c r="I48" s="17">
        <f t="shared" ca="1" si="7"/>
        <v>0.23590513075636099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4">
        <f t="shared" ca="1" si="0"/>
        <v>46</v>
      </c>
      <c r="B49" s="15">
        <f t="shared" ca="1" si="1"/>
        <v>0</v>
      </c>
      <c r="C49" s="15">
        <f t="shared" ca="1" si="2"/>
        <v>0</v>
      </c>
      <c r="D49" s="17">
        <f t="shared" ca="1" si="8"/>
        <v>4.4474350521929207</v>
      </c>
      <c r="E49" s="15">
        <f t="shared" ca="1" si="3"/>
        <v>95.670578930496973</v>
      </c>
      <c r="F49" s="18" t="str">
        <f t="shared" ca="1" si="4"/>
        <v/>
      </c>
      <c r="G49" s="17">
        <f t="shared" ca="1" si="5"/>
        <v>2.5999999999999999E-2</v>
      </c>
      <c r="H49" s="19">
        <f t="shared" ca="1" si="9"/>
        <v>0.72087383205970501</v>
      </c>
      <c r="I49" s="17">
        <f t="shared" ca="1" si="7"/>
        <v>0.23590513075636099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4">
        <f t="shared" ca="1" si="0"/>
        <v>47</v>
      </c>
      <c r="B50" s="15">
        <f t="shared" ca="1" si="1"/>
        <v>0</v>
      </c>
      <c r="C50" s="15">
        <f t="shared" ca="1" si="2"/>
        <v>0</v>
      </c>
      <c r="D50" s="17">
        <f t="shared" ca="1" si="8"/>
        <v>4.5431056311234173</v>
      </c>
      <c r="E50" s="15">
        <f t="shared" ca="1" si="3"/>
        <v>95.670578930496973</v>
      </c>
      <c r="F50" s="18" t="str">
        <f t="shared" ca="1" si="4"/>
        <v/>
      </c>
      <c r="G50" s="17">
        <f t="shared" ca="1" si="5"/>
        <v>2.5999999999999999E-2</v>
      </c>
      <c r="H50" s="19">
        <f t="shared" ca="1" si="9"/>
        <v>0.72513614837139406</v>
      </c>
      <c r="I50" s="17">
        <f t="shared" ca="1" si="7"/>
        <v>0.23590513075636099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4">
        <f t="shared" ca="1" si="0"/>
        <v>48</v>
      </c>
      <c r="B51" s="15">
        <f t="shared" ca="1" si="1"/>
        <v>0</v>
      </c>
      <c r="C51" s="15">
        <f t="shared" ca="1" si="2"/>
        <v>0</v>
      </c>
      <c r="D51" s="17">
        <f t="shared" ca="1" si="8"/>
        <v>4.6387762100539138</v>
      </c>
      <c r="E51" s="15">
        <f t="shared" ca="1" si="3"/>
        <v>95.670578930496973</v>
      </c>
      <c r="F51" s="18" t="str">
        <f t="shared" ca="1" si="4"/>
        <v/>
      </c>
      <c r="G51" s="17">
        <f t="shared" ca="1" si="5"/>
        <v>2.5999999999999999E-2</v>
      </c>
      <c r="H51" s="19">
        <f t="shared" ca="1" si="9"/>
        <v>0.72927024959072428</v>
      </c>
      <c r="I51" s="17">
        <f t="shared" ca="1" si="7"/>
        <v>0.23590513075636099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4">
        <f t="shared" ca="1" si="0"/>
        <v>49</v>
      </c>
      <c r="B52" s="15">
        <f t="shared" ca="1" si="1"/>
        <v>0</v>
      </c>
      <c r="C52" s="15">
        <f t="shared" ca="1" si="2"/>
        <v>0</v>
      </c>
      <c r="D52" s="17">
        <f t="shared" ca="1" si="8"/>
        <v>4.7344467889844104</v>
      </c>
      <c r="E52" s="15">
        <f t="shared" ca="1" si="3"/>
        <v>95.670578930496973</v>
      </c>
      <c r="F52" s="18" t="str">
        <f t="shared" ca="1" si="4"/>
        <v/>
      </c>
      <c r="G52" s="17">
        <f t="shared" ca="1" si="5"/>
        <v>2.5999999999999999E-2</v>
      </c>
      <c r="H52" s="19">
        <f t="shared" ca="1" si="9"/>
        <v>0.73328183526671664</v>
      </c>
      <c r="I52" s="17">
        <f t="shared" ca="1" si="7"/>
        <v>0.23590513075636099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4">
        <f t="shared" ca="1" si="0"/>
        <v>50</v>
      </c>
      <c r="B53" s="15">
        <f t="shared" ca="1" si="1"/>
        <v>0</v>
      </c>
      <c r="C53" s="15">
        <f t="shared" ca="1" si="2"/>
        <v>0</v>
      </c>
      <c r="D53" s="17">
        <f t="shared" ca="1" si="8"/>
        <v>4.830117367914907</v>
      </c>
      <c r="E53" s="15">
        <f t="shared" ca="1" si="3"/>
        <v>95.670578930496973</v>
      </c>
      <c r="F53" s="18" t="str">
        <f t="shared" ca="1" si="4"/>
        <v/>
      </c>
      <c r="G53" s="17">
        <f t="shared" ca="1" si="5"/>
        <v>2.5999999999999999E-2</v>
      </c>
      <c r="H53" s="19">
        <f t="shared" ca="1" si="9"/>
        <v>0.73717627206467606</v>
      </c>
      <c r="I53" s="17">
        <f t="shared" ca="1" si="7"/>
        <v>0.23590513075636099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4">
        <f t="shared" ca="1" si="0"/>
        <v>51</v>
      </c>
      <c r="B54" s="15">
        <f t="shared" ca="1" si="1"/>
        <v>0</v>
      </c>
      <c r="C54" s="15">
        <f t="shared" ca="1" si="2"/>
        <v>0</v>
      </c>
      <c r="D54" s="17">
        <f t="shared" ca="1" si="8"/>
        <v>4.9257879468454036</v>
      </c>
      <c r="E54" s="15">
        <f t="shared" ca="1" si="3"/>
        <v>95.670578930496973</v>
      </c>
      <c r="F54" s="18" t="str">
        <f t="shared" ca="1" si="4"/>
        <v/>
      </c>
      <c r="G54" s="17">
        <f t="shared" ca="1" si="5"/>
        <v>2.5999999999999999E-2</v>
      </c>
      <c r="H54" s="19">
        <f t="shared" ca="1" si="9"/>
        <v>0.74095861771915228</v>
      </c>
      <c r="I54" s="17">
        <f t="shared" ca="1" si="7"/>
        <v>0.23590513075636099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4">
        <f t="shared" ca="1" si="0"/>
        <v>52</v>
      </c>
      <c r="B55" s="15">
        <f t="shared" ca="1" si="1"/>
        <v>0</v>
      </c>
      <c r="C55" s="15">
        <f t="shared" ca="1" si="2"/>
        <v>0</v>
      </c>
      <c r="D55" s="17">
        <f t="shared" ca="1" si="8"/>
        <v>5.0214585257759001</v>
      </c>
      <c r="E55" s="15">
        <f t="shared" ca="1" si="3"/>
        <v>95.670578930496973</v>
      </c>
      <c r="F55" s="18" t="str">
        <f t="shared" ca="1" si="4"/>
        <v/>
      </c>
      <c r="G55" s="17">
        <f t="shared" ca="1" si="5"/>
        <v>2.5999999999999999E-2</v>
      </c>
      <c r="H55" s="19">
        <f t="shared" ca="1" si="9"/>
        <v>0.74463364294797341</v>
      </c>
      <c r="I55" s="17">
        <f t="shared" ca="1" si="7"/>
        <v>0.23590513075636099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4">
        <f t="shared" ca="1" si="0"/>
        <v>53</v>
      </c>
      <c r="B56" s="15">
        <f t="shared" ca="1" si="1"/>
        <v>0</v>
      </c>
      <c r="C56" s="15">
        <f t="shared" ca="1" si="2"/>
        <v>0</v>
      </c>
      <c r="D56" s="17">
        <f t="shared" ca="1" si="8"/>
        <v>5.1171291047063967</v>
      </c>
      <c r="E56" s="15">
        <f t="shared" ca="1" si="3"/>
        <v>95.670578930496973</v>
      </c>
      <c r="F56" s="18" t="str">
        <f t="shared" ca="1" si="4"/>
        <v/>
      </c>
      <c r="G56" s="17">
        <f t="shared" ca="1" si="5"/>
        <v>2.5999999999999999E-2</v>
      </c>
      <c r="H56" s="19">
        <f t="shared" ca="1" si="9"/>
        <v>0.74820585152700492</v>
      </c>
      <c r="I56" s="17">
        <f t="shared" ca="1" si="7"/>
        <v>0.23590513075636099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4">
        <f t="shared" ca="1" si="0"/>
        <v>54</v>
      </c>
      <c r="B57" s="15">
        <f t="shared" ca="1" si="1"/>
        <v>0</v>
      </c>
      <c r="C57" s="15">
        <f t="shared" ca="1" si="2"/>
        <v>0</v>
      </c>
      <c r="D57" s="17">
        <f t="shared" ca="1" si="8"/>
        <v>5.2127996836368933</v>
      </c>
      <c r="E57" s="15">
        <f t="shared" ca="1" si="3"/>
        <v>95.670578930496973</v>
      </c>
      <c r="F57" s="18" t="str">
        <f t="shared" ca="1" si="4"/>
        <v/>
      </c>
      <c r="G57" s="17">
        <f t="shared" ca="1" si="5"/>
        <v>2.5999999999999999E-2</v>
      </c>
      <c r="H57" s="19">
        <f t="shared" ca="1" si="9"/>
        <v>0.75167949870324946</v>
      </c>
      <c r="I57" s="17">
        <f t="shared" ca="1" si="7"/>
        <v>0.23590513075636099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4">
        <f t="shared" ca="1" si="0"/>
        <v>55</v>
      </c>
      <c r="B58" s="15">
        <f t="shared" ca="1" si="1"/>
        <v>0</v>
      </c>
      <c r="C58" s="15">
        <f t="shared" ca="1" si="2"/>
        <v>0</v>
      </c>
      <c r="D58" s="17">
        <f t="shared" ca="1" si="8"/>
        <v>5.3084702625673899</v>
      </c>
      <c r="E58" s="15">
        <f t="shared" ca="1" si="3"/>
        <v>95.670578930496973</v>
      </c>
      <c r="F58" s="18" t="str">
        <f t="shared" ca="1" si="4"/>
        <v/>
      </c>
      <c r="G58" s="17">
        <f t="shared" ca="1" si="5"/>
        <v>2.5999999999999999E-2</v>
      </c>
      <c r="H58" s="19">
        <f t="shared" ca="1" si="9"/>
        <v>0.75505860810457148</v>
      </c>
      <c r="I58" s="17">
        <f t="shared" ca="1" si="7"/>
        <v>0.23590513075636099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4">
        <f t="shared" ca="1" si="0"/>
        <v>56</v>
      </c>
      <c r="B59" s="15">
        <f t="shared" ca="1" si="1"/>
        <v>0</v>
      </c>
      <c r="C59" s="15">
        <f t="shared" ca="1" si="2"/>
        <v>0</v>
      </c>
      <c r="D59" s="17">
        <f t="shared" ca="1" si="8"/>
        <v>5.4041408414978864</v>
      </c>
      <c r="E59" s="15">
        <f t="shared" ca="1" si="3"/>
        <v>95.670578930496973</v>
      </c>
      <c r="F59" s="18" t="str">
        <f t="shared" ca="1" si="4"/>
        <v/>
      </c>
      <c r="G59" s="17">
        <f t="shared" ca="1" si="5"/>
        <v>2.5999999999999999E-2</v>
      </c>
      <c r="H59" s="19">
        <f t="shared" ca="1" si="9"/>
        <v>0.75834698728732519</v>
      </c>
      <c r="I59" s="17">
        <f t="shared" ca="1" si="7"/>
        <v>0.23590513075636099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4">
        <f t="shared" ca="1" si="0"/>
        <v>57</v>
      </c>
      <c r="B60" s="15">
        <f t="shared" ca="1" si="1"/>
        <v>0</v>
      </c>
      <c r="C60" s="15">
        <f t="shared" ca="1" si="2"/>
        <v>0</v>
      </c>
      <c r="D60" s="17">
        <f t="shared" ca="1" si="8"/>
        <v>5.499811420428383</v>
      </c>
      <c r="E60" s="15">
        <f t="shared" ca="1" si="3"/>
        <v>95.670578930496973</v>
      </c>
      <c r="F60" s="18" t="str">
        <f t="shared" ca="1" si="4"/>
        <v/>
      </c>
      <c r="G60" s="17">
        <f t="shared" ca="1" si="5"/>
        <v>2.5999999999999999E-2</v>
      </c>
      <c r="H60" s="19">
        <f t="shared" ca="1" si="9"/>
        <v>0.76154824204819671</v>
      </c>
      <c r="I60" s="17">
        <f t="shared" ca="1" si="7"/>
        <v>0.23590513075636099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4">
        <f t="shared" ca="1" si="0"/>
        <v>58</v>
      </c>
      <c r="B61" s="15">
        <f t="shared" ca="1" si="1"/>
        <v>0</v>
      </c>
      <c r="C61" s="15">
        <f t="shared" ca="1" si="2"/>
        <v>0</v>
      </c>
      <c r="D61" s="17">
        <f t="shared" ca="1" si="8"/>
        <v>5.5954819993588796</v>
      </c>
      <c r="E61" s="15">
        <f t="shared" ca="1" si="3"/>
        <v>95.670578930496973</v>
      </c>
      <c r="F61" s="18" t="str">
        <f t="shared" ca="1" si="4"/>
        <v/>
      </c>
      <c r="G61" s="17">
        <f t="shared" ca="1" si="5"/>
        <v>2.5999999999999999E-2</v>
      </c>
      <c r="H61" s="19">
        <f t="shared" ca="1" si="9"/>
        <v>0.76466578961335752</v>
      </c>
      <c r="I61" s="17">
        <f t="shared" ca="1" si="7"/>
        <v>0.23590513075636099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4">
        <f t="shared" ca="1" si="0"/>
        <v>59</v>
      </c>
      <c r="B62" s="15">
        <f t="shared" ca="1" si="1"/>
        <v>0</v>
      </c>
      <c r="C62" s="15">
        <f t="shared" ca="1" si="2"/>
        <v>0</v>
      </c>
      <c r="D62" s="17">
        <f t="shared" ca="1" si="8"/>
        <v>5.6911525782893762</v>
      </c>
      <c r="E62" s="15">
        <f t="shared" ca="1" si="3"/>
        <v>95.670578930496973</v>
      </c>
      <c r="F62" s="18" t="str">
        <f t="shared" ca="1" si="4"/>
        <v/>
      </c>
      <c r="G62" s="17">
        <f t="shared" ca="1" si="5"/>
        <v>2.5999999999999999E-2</v>
      </c>
      <c r="H62" s="19">
        <f t="shared" ca="1" si="9"/>
        <v>0.76770287080635036</v>
      </c>
      <c r="I62" s="17">
        <f t="shared" ca="1" si="7"/>
        <v>0.23590513075636099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4">
        <f t="shared" ca="1" si="0"/>
        <v>60</v>
      </c>
      <c r="B63" s="15">
        <f t="shared" ca="1" si="1"/>
        <v>0</v>
      </c>
      <c r="C63" s="15">
        <f t="shared" ca="1" si="2"/>
        <v>0</v>
      </c>
      <c r="D63" s="17">
        <f t="shared" ca="1" si="8"/>
        <v>5.7868231572198727</v>
      </c>
      <c r="E63" s="15">
        <f t="shared" ca="1" si="3"/>
        <v>95.670578930496973</v>
      </c>
      <c r="F63" s="18" t="str">
        <f t="shared" ca="1" si="4"/>
        <v/>
      </c>
      <c r="G63" s="17">
        <f t="shared" ca="1" si="5"/>
        <v>2.5999999999999999E-2</v>
      </c>
      <c r="H63" s="19">
        <f t="shared" ca="1" si="9"/>
        <v>0.77066256128579114</v>
      </c>
      <c r="I63" s="17">
        <f t="shared" ca="1" si="7"/>
        <v>0.23590513075636099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4">
        <f t="shared" ca="1" si="0"/>
        <v>61</v>
      </c>
      <c r="B64" s="15">
        <f t="shared" ca="1" si="1"/>
        <v>0</v>
      </c>
      <c r="C64" s="15">
        <f t="shared" ca="1" si="2"/>
        <v>0</v>
      </c>
      <c r="D64" s="17">
        <f t="shared" ca="1" si="8"/>
        <v>5.8824937361503693</v>
      </c>
      <c r="E64" s="15">
        <f t="shared" ca="1" si="3"/>
        <v>95.670578930496973</v>
      </c>
      <c r="F64" s="18" t="str">
        <f t="shared" ca="1" si="4"/>
        <v/>
      </c>
      <c r="G64" s="17">
        <f t="shared" ca="1" si="5"/>
        <v>2.5999999999999999E-2</v>
      </c>
      <c r="H64" s="19">
        <f t="shared" ca="1" si="9"/>
        <v>0.77354778193480356</v>
      </c>
      <c r="I64" s="17">
        <f t="shared" ca="1" si="7"/>
        <v>0.23590513075636099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4">
        <f t="shared" ca="1" si="0"/>
        <v>62</v>
      </c>
      <c r="B65" s="15">
        <f t="shared" ca="1" si="1"/>
        <v>0</v>
      </c>
      <c r="C65" s="15">
        <f t="shared" ca="1" si="2"/>
        <v>0</v>
      </c>
      <c r="D65" s="17">
        <f t="shared" ca="1" si="8"/>
        <v>5.9781643150808659</v>
      </c>
      <c r="E65" s="15">
        <f t="shared" ca="1" si="3"/>
        <v>95.670578930496973</v>
      </c>
      <c r="F65" s="18" t="str">
        <f t="shared" ca="1" si="4"/>
        <v/>
      </c>
      <c r="G65" s="17">
        <f t="shared" ca="1" si="5"/>
        <v>2.5999999999999999E-2</v>
      </c>
      <c r="H65" s="19">
        <f t="shared" ca="1" si="9"/>
        <v>0.77636130847596008</v>
      </c>
      <c r="I65" s="17">
        <f t="shared" ca="1" si="7"/>
        <v>0.23590513075636099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4">
        <f t="shared" ca="1" si="0"/>
        <v>63</v>
      </c>
      <c r="B66" s="15">
        <f t="shared" ca="1" si="1"/>
        <v>0</v>
      </c>
      <c r="C66" s="15">
        <f t="shared" ca="1" si="2"/>
        <v>0</v>
      </c>
      <c r="D66" s="17">
        <f t="shared" ca="1" si="8"/>
        <v>6.0738348940113625</v>
      </c>
      <c r="E66" s="15">
        <f t="shared" ca="1" si="3"/>
        <v>95.670578930496973</v>
      </c>
      <c r="F66" s="18" t="str">
        <f t="shared" ca="1" si="4"/>
        <v/>
      </c>
      <c r="G66" s="17">
        <f t="shared" ca="1" si="5"/>
        <v>2.5999999999999999E-2</v>
      </c>
      <c r="H66" s="19">
        <f t="shared" ca="1" si="9"/>
        <v>0.77903413864567428</v>
      </c>
      <c r="I66" s="17">
        <f t="shared" ca="1" si="7"/>
        <v>0.23590513075636099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4">
        <f t="shared" ca="1" si="0"/>
        <v>64</v>
      </c>
      <c r="B67" s="15">
        <f t="shared" ca="1" si="1"/>
        <v>0</v>
      </c>
      <c r="C67" s="15">
        <f t="shared" ca="1" si="2"/>
        <v>0</v>
      </c>
      <c r="D67" s="17">
        <f t="shared" ca="1" si="8"/>
        <v>6.169505472941859</v>
      </c>
      <c r="E67" s="15">
        <f t="shared" ca="1" si="3"/>
        <v>95.670578930496973</v>
      </c>
      <c r="F67" s="18" t="str">
        <f t="shared" ca="1" si="4"/>
        <v/>
      </c>
      <c r="G67" s="17">
        <f t="shared" ca="1" si="5"/>
        <v>2.5999999999999999E-2</v>
      </c>
      <c r="H67" s="19">
        <f t="shared" ca="1" si="9"/>
        <v>0.7815425209735134</v>
      </c>
      <c r="I67" s="17">
        <f t="shared" ca="1" si="7"/>
        <v>0.23590513075636099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4">
        <f t="shared" ca="1" si="0"/>
        <v>65</v>
      </c>
      <c r="B68" s="15">
        <f t="shared" ca="1" si="1"/>
        <v>0</v>
      </c>
      <c r="C68" s="15">
        <f t="shared" ca="1" si="2"/>
        <v>0</v>
      </c>
      <c r="D68" s="17">
        <f t="shared" ca="1" si="8"/>
        <v>6.2651760518723556</v>
      </c>
      <c r="E68" s="15">
        <f t="shared" ca="1" si="3"/>
        <v>95.670578930496973</v>
      </c>
      <c r="F68" s="18" t="str">
        <f t="shared" ca="1" si="4"/>
        <v/>
      </c>
      <c r="G68" s="17">
        <f t="shared" ca="1" si="5"/>
        <v>2.5999999999999999E-2</v>
      </c>
      <c r="H68" s="19">
        <f t="shared" ca="1" si="9"/>
        <v>0.78396145218109548</v>
      </c>
      <c r="I68" s="17">
        <f t="shared" ca="1" si="7"/>
        <v>0.23590513075636099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4">
        <f t="shared" ca="1" si="0"/>
        <v>66</v>
      </c>
      <c r="B69" s="15">
        <f t="shared" ca="1" si="1"/>
        <v>0</v>
      </c>
      <c r="C69" s="15">
        <f t="shared" ca="1" si="2"/>
        <v>0</v>
      </c>
      <c r="D69" s="17">
        <f t="shared" ca="1" si="8"/>
        <v>6.3608466308028522</v>
      </c>
      <c r="E69" s="15">
        <f t="shared" ca="1" si="3"/>
        <v>95.670578930496973</v>
      </c>
      <c r="F69" s="18" t="str">
        <f t="shared" ca="1" si="4"/>
        <v/>
      </c>
      <c r="G69" s="17">
        <f t="shared" ca="1" si="5"/>
        <v>2.5999999999999999E-2</v>
      </c>
      <c r="H69" s="19">
        <f t="shared" ca="1" si="9"/>
        <v>0.78632196707073498</v>
      </c>
      <c r="I69" s="17">
        <f t="shared" ca="1" si="7"/>
        <v>0.23590513075636099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4">
        <f t="shared" ca="1" si="0"/>
        <v>67</v>
      </c>
      <c r="B70" s="15">
        <f t="shared" ca="1" si="1"/>
        <v>0</v>
      </c>
      <c r="C70" s="15">
        <f t="shared" ca="1" si="2"/>
        <v>0</v>
      </c>
      <c r="D70" s="17">
        <f t="shared" ca="1" si="8"/>
        <v>6.4565172097333487</v>
      </c>
      <c r="E70" s="15">
        <f t="shared" ca="1" si="3"/>
        <v>95.670578930496973</v>
      </c>
      <c r="F70" s="18" t="str">
        <f t="shared" ca="1" si="4"/>
        <v/>
      </c>
      <c r="G70" s="17">
        <f t="shared" ca="1" si="5"/>
        <v>2.5999999999999999E-2</v>
      </c>
      <c r="H70" s="19">
        <f t="shared" ca="1" si="9"/>
        <v>0.78861747701084151</v>
      </c>
      <c r="I70" s="17">
        <f t="shared" ca="1" si="7"/>
        <v>0.23590513075636099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4">
        <f t="shared" ca="1" si="0"/>
        <v>68</v>
      </c>
      <c r="B71" s="15">
        <f t="shared" ca="1" si="1"/>
        <v>0</v>
      </c>
      <c r="C71" s="15">
        <f t="shared" ca="1" si="2"/>
        <v>0</v>
      </c>
      <c r="D71" s="17">
        <f t="shared" ca="1" si="8"/>
        <v>6.5521877886638453</v>
      </c>
      <c r="E71" s="15">
        <f t="shared" ca="1" si="3"/>
        <v>95.670578930496973</v>
      </c>
      <c r="F71" s="18" t="str">
        <f t="shared" ca="1" si="4"/>
        <v/>
      </c>
      <c r="G71" s="17">
        <f t="shared" ca="1" si="5"/>
        <v>2.5999999999999999E-2</v>
      </c>
      <c r="H71" s="19">
        <f t="shared" ca="1" si="9"/>
        <v>0.79098687740015172</v>
      </c>
      <c r="I71" s="17">
        <f t="shared" ca="1" si="7"/>
        <v>0.23590513075636099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4">
        <f t="shared" ca="1" si="0"/>
        <v>69</v>
      </c>
      <c r="B72" s="15">
        <f t="shared" ca="1" si="1"/>
        <v>0</v>
      </c>
      <c r="C72" s="15">
        <f t="shared" ca="1" si="2"/>
        <v>0</v>
      </c>
      <c r="D72" s="17">
        <f t="shared" ca="1" si="8"/>
        <v>6.6478583675943419</v>
      </c>
      <c r="E72" s="15">
        <f t="shared" ca="1" si="3"/>
        <v>95.670578930496973</v>
      </c>
      <c r="F72" s="18" t="str">
        <f t="shared" ca="1" si="4"/>
        <v/>
      </c>
      <c r="G72" s="17">
        <f t="shared" ca="1" si="5"/>
        <v>2.5999999999999999E-2</v>
      </c>
      <c r="H72" s="19">
        <f t="shared" ca="1" si="9"/>
        <v>0.79351840717737165</v>
      </c>
      <c r="I72" s="17">
        <f t="shared" ca="1" si="7"/>
        <v>0.23590513075636099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4">
        <f t="shared" ca="1" si="0"/>
        <v>70</v>
      </c>
      <c r="B73" s="15">
        <f t="shared" ca="1" si="1"/>
        <v>0</v>
      </c>
      <c r="C73" s="15">
        <f t="shared" ca="1" si="2"/>
        <v>0</v>
      </c>
      <c r="D73" s="17">
        <f t="shared" ca="1" si="8"/>
        <v>6.7435289465248385</v>
      </c>
      <c r="E73" s="15">
        <f t="shared" ca="1" si="3"/>
        <v>95.670578930496973</v>
      </c>
      <c r="F73" s="18" t="str">
        <f t="shared" ca="1" si="4"/>
        <v/>
      </c>
      <c r="G73" s="17">
        <f t="shared" ca="1" si="5"/>
        <v>2.5999999999999999E-2</v>
      </c>
      <c r="H73" s="19">
        <f t="shared" ca="1" si="9"/>
        <v>0.79598525377721463</v>
      </c>
      <c r="I73" s="17">
        <f t="shared" ca="1" si="7"/>
        <v>0.23590513075636099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4">
        <f t="shared" ca="1" si="0"/>
        <v>71</v>
      </c>
      <c r="B74" s="15">
        <f t="shared" ca="1" si="1"/>
        <v>0</v>
      </c>
      <c r="C74" s="15">
        <f t="shared" ca="1" si="2"/>
        <v>0</v>
      </c>
      <c r="D74" s="17">
        <f t="shared" ca="1" si="8"/>
        <v>6.839199525455335</v>
      </c>
      <c r="E74" s="15">
        <f t="shared" ca="1" si="3"/>
        <v>95.670578930496973</v>
      </c>
      <c r="F74" s="18" t="str">
        <f t="shared" ca="1" si="4"/>
        <v/>
      </c>
      <c r="G74" s="17">
        <f t="shared" ca="1" si="5"/>
        <v>2.5999999999999999E-2</v>
      </c>
      <c r="H74" s="19">
        <f t="shared" ca="1" si="9"/>
        <v>0.79803858680831818</v>
      </c>
      <c r="I74" s="17">
        <f t="shared" ca="1" si="7"/>
        <v>0.23590513075636099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4">
        <f t="shared" ca="1" si="0"/>
        <v>72</v>
      </c>
      <c r="B75" s="15">
        <f t="shared" ca="1" si="1"/>
        <v>0</v>
      </c>
      <c r="C75" s="15">
        <f t="shared" ca="1" si="2"/>
        <v>0</v>
      </c>
      <c r="D75" s="17">
        <f t="shared" ca="1" si="8"/>
        <v>6.9348701043858316</v>
      </c>
      <c r="E75" s="15">
        <f t="shared" ca="1" si="3"/>
        <v>95.670578930496973</v>
      </c>
      <c r="F75" s="18" t="str">
        <f t="shared" ca="1" si="4"/>
        <v/>
      </c>
      <c r="G75" s="17">
        <f t="shared" ca="1" si="5"/>
        <v>2.5999999999999999E-2</v>
      </c>
      <c r="H75" s="19">
        <f t="shared" ca="1" si="9"/>
        <v>0.80004545073512534</v>
      </c>
      <c r="I75" s="17">
        <f t="shared" ca="1" si="7"/>
        <v>0.23590513075636099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4">
        <f t="shared" ca="1" si="0"/>
        <v>73</v>
      </c>
      <c r="B76" s="15">
        <f t="shared" ca="1" si="1"/>
        <v>0</v>
      </c>
      <c r="C76" s="15">
        <f t="shared" ca="1" si="2"/>
        <v>0</v>
      </c>
      <c r="D76" s="17">
        <f t="shared" ca="1" si="8"/>
        <v>7.0305406833163282</v>
      </c>
      <c r="E76" s="15">
        <f t="shared" ca="1" si="3"/>
        <v>95.670578930496973</v>
      </c>
      <c r="F76" s="18" t="str">
        <f t="shared" ca="1" si="4"/>
        <v/>
      </c>
      <c r="G76" s="17">
        <f t="shared" ca="1" si="5"/>
        <v>2.5999999999999999E-2</v>
      </c>
      <c r="H76" s="19">
        <f t="shared" ca="1" si="9"/>
        <v>0.80200740537514803</v>
      </c>
      <c r="I76" s="17">
        <f t="shared" ca="1" si="7"/>
        <v>0.23590513075636099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4">
        <f t="shared" ca="1" si="0"/>
        <v>74</v>
      </c>
      <c r="B77" s="15">
        <f t="shared" ca="1" si="1"/>
        <v>0</v>
      </c>
      <c r="C77" s="15">
        <f t="shared" ca="1" si="2"/>
        <v>0</v>
      </c>
      <c r="D77" s="17">
        <f t="shared" ca="1" si="8"/>
        <v>7.1262112622468248</v>
      </c>
      <c r="E77" s="15">
        <f t="shared" ca="1" si="3"/>
        <v>95.670578930496973</v>
      </c>
      <c r="F77" s="18" t="str">
        <f t="shared" ca="1" si="4"/>
        <v/>
      </c>
      <c r="G77" s="17">
        <f t="shared" ca="1" si="5"/>
        <v>2.5999999999999999E-2</v>
      </c>
      <c r="H77" s="19">
        <f ca="1">D77/MAX(D77:D94)</f>
        <v>0.81292100594087191</v>
      </c>
      <c r="I77" s="17">
        <f t="shared" ca="1" si="7"/>
        <v>0.23590513075636099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4">
        <f t="shared" ca="1" si="0"/>
        <v>75</v>
      </c>
      <c r="B78" s="15">
        <f t="shared" ca="1" si="1"/>
        <v>0</v>
      </c>
      <c r="C78" s="15">
        <f t="shared" ca="1" si="2"/>
        <v>0</v>
      </c>
      <c r="D78" s="17">
        <f t="shared" ca="1" si="8"/>
        <v>7.2218818411773213</v>
      </c>
      <c r="E78" s="15">
        <f t="shared" ca="1" si="3"/>
        <v>95.670578930496973</v>
      </c>
      <c r="F78" s="18" t="str">
        <f t="shared" ca="1" si="4"/>
        <v/>
      </c>
      <c r="G78" s="17">
        <f t="shared" ca="1" si="5"/>
        <v>2.5999999999999999E-2</v>
      </c>
      <c r="H78" s="19">
        <f ca="1">D78/MAX(D78:D94)</f>
        <v>0.82383460650659579</v>
      </c>
      <c r="I78" s="17">
        <f t="shared" ca="1" si="7"/>
        <v>0.23590513075636099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4">
        <f t="shared" ca="1" si="0"/>
        <v>76</v>
      </c>
      <c r="B79" s="15">
        <f t="shared" ca="1" si="1"/>
        <v>0</v>
      </c>
      <c r="C79" s="15">
        <f t="shared" ca="1" si="2"/>
        <v>0</v>
      </c>
      <c r="D79" s="17">
        <f t="shared" ca="1" si="8"/>
        <v>7.3175524201078179</v>
      </c>
      <c r="E79" s="15">
        <f t="shared" ca="1" si="3"/>
        <v>95.670578930496973</v>
      </c>
      <c r="F79" s="18" t="str">
        <f t="shared" ca="1" si="4"/>
        <v/>
      </c>
      <c r="G79" s="17">
        <f t="shared" ca="1" si="5"/>
        <v>2.5999999999999999E-2</v>
      </c>
      <c r="H79" s="19">
        <f ca="1">D79/MAX(D79:D94)</f>
        <v>0.83474820707231967</v>
      </c>
      <c r="I79" s="17">
        <f t="shared" ca="1" si="7"/>
        <v>0.23590513075636099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4">
        <f t="shared" ca="1" si="0"/>
        <v>77</v>
      </c>
      <c r="B80" s="15">
        <f t="shared" ca="1" si="1"/>
        <v>0</v>
      </c>
      <c r="C80" s="15">
        <f t="shared" ca="1" si="2"/>
        <v>0</v>
      </c>
      <c r="D80" s="17">
        <f t="shared" ca="1" si="8"/>
        <v>7.4132229990383145</v>
      </c>
      <c r="E80" s="15">
        <f t="shared" ca="1" si="3"/>
        <v>95.670578930496973</v>
      </c>
      <c r="F80" s="18" t="str">
        <f t="shared" ca="1" si="4"/>
        <v/>
      </c>
      <c r="G80" s="17">
        <f t="shared" ca="1" si="5"/>
        <v>2.5999999999999999E-2</v>
      </c>
      <c r="H80" s="19">
        <f ca="1">D80/MAX(D80:D94)</f>
        <v>0.84566180763804355</v>
      </c>
      <c r="I80" s="17">
        <f t="shared" ca="1" si="7"/>
        <v>0.23590513075636099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4">
        <f t="shared" ca="1" si="0"/>
        <v>78</v>
      </c>
      <c r="B81" s="15">
        <f t="shared" ca="1" si="1"/>
        <v>0</v>
      </c>
      <c r="C81" s="15">
        <f t="shared" ca="1" si="2"/>
        <v>0</v>
      </c>
      <c r="D81" s="17">
        <f t="shared" ca="1" si="8"/>
        <v>7.5088935779688111</v>
      </c>
      <c r="E81" s="15">
        <f t="shared" ca="1" si="3"/>
        <v>95.670578930496973</v>
      </c>
      <c r="F81" s="18" t="str">
        <f t="shared" ca="1" si="4"/>
        <v/>
      </c>
      <c r="G81" s="17">
        <f t="shared" ca="1" si="5"/>
        <v>2.5999999999999999E-2</v>
      </c>
      <c r="H81" s="19">
        <f ca="1">D81/MAX(D81:D94)</f>
        <v>0.85657540820376743</v>
      </c>
      <c r="I81" s="17">
        <f t="shared" ca="1" si="7"/>
        <v>0.23590513075636099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4">
        <f t="shared" ca="1" si="0"/>
        <v>79</v>
      </c>
      <c r="B82" s="15">
        <f t="shared" ca="1" si="1"/>
        <v>0</v>
      </c>
      <c r="C82" s="15">
        <f t="shared" ca="1" si="2"/>
        <v>0</v>
      </c>
      <c r="D82" s="17">
        <f t="shared" ca="1" si="8"/>
        <v>7.6045641568993076</v>
      </c>
      <c r="E82" s="15">
        <f t="shared" ca="1" si="3"/>
        <v>95.670578930496973</v>
      </c>
      <c r="F82" s="18" t="str">
        <f t="shared" ca="1" si="4"/>
        <v/>
      </c>
      <c r="G82" s="17">
        <f t="shared" ca="1" si="5"/>
        <v>2.5999999999999999E-2</v>
      </c>
      <c r="H82" s="19">
        <f ca="1">D82/MAX(D82:D94)</f>
        <v>0.86748900876949131</v>
      </c>
      <c r="I82" s="17">
        <f t="shared" ca="1" si="7"/>
        <v>0.23590513075636099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4">
        <f t="shared" ca="1" si="0"/>
        <v>80</v>
      </c>
      <c r="B83" s="15">
        <f t="shared" ca="1" si="1"/>
        <v>0</v>
      </c>
      <c r="C83" s="15">
        <f t="shared" ca="1" si="2"/>
        <v>0</v>
      </c>
      <c r="D83" s="17">
        <f t="shared" ca="1" si="8"/>
        <v>7.7002347358298042</v>
      </c>
      <c r="E83" s="15">
        <f t="shared" ca="1" si="3"/>
        <v>95.670578930496973</v>
      </c>
      <c r="F83" s="18" t="str">
        <f t="shared" ca="1" si="4"/>
        <v/>
      </c>
      <c r="G83" s="17">
        <f t="shared" ca="1" si="5"/>
        <v>2.5999999999999999E-2</v>
      </c>
      <c r="H83" s="19">
        <f ca="1">D83/MAX(D83:D94)</f>
        <v>0.87840260933521519</v>
      </c>
      <c r="I83" s="17">
        <f t="shared" ca="1" si="7"/>
        <v>0.23590513075636099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4">
        <f t="shared" ca="1" si="0"/>
        <v>81</v>
      </c>
      <c r="B84" s="15">
        <f t="shared" ca="1" si="1"/>
        <v>0</v>
      </c>
      <c r="C84" s="15">
        <f t="shared" ca="1" si="2"/>
        <v>0</v>
      </c>
      <c r="D84" s="17">
        <f t="shared" ca="1" si="8"/>
        <v>7.7966222437575441</v>
      </c>
      <c r="E84" s="15">
        <f t="shared" ca="1" si="3"/>
        <v>96.387507927739918</v>
      </c>
      <c r="F84" s="18" t="str">
        <f t="shared" ca="1" si="4"/>
        <v/>
      </c>
      <c r="G84" s="17">
        <f t="shared" ca="1" si="5"/>
        <v>2.5999999999999999E-2</v>
      </c>
      <c r="H84" s="19">
        <f ca="1">D84/MAX(D84:D94)</f>
        <v>0.88939799342098635</v>
      </c>
      <c r="I84" s="17">
        <f t="shared" ca="1" si="7"/>
        <v>0.23767293890311103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4">
        <f t="shared" ca="1" si="0"/>
        <v>82</v>
      </c>
      <c r="B85" s="15">
        <f t="shared" ca="1" si="1"/>
        <v>0</v>
      </c>
      <c r="C85" s="15">
        <f t="shared" ca="1" si="2"/>
        <v>0</v>
      </c>
      <c r="D85" s="17">
        <f t="shared" ca="1" si="8"/>
        <v>7.8940112756205938</v>
      </c>
      <c r="E85" s="15">
        <f t="shared" ca="1" si="3"/>
        <v>97.389031863050121</v>
      </c>
      <c r="F85" s="18" t="str">
        <f t="shared" ca="1" si="4"/>
        <v/>
      </c>
      <c r="G85" s="17">
        <f t="shared" ca="1" si="5"/>
        <v>2.5999999999999999E-2</v>
      </c>
      <c r="H85" s="19">
        <f ca="1">D85/MAX(D85:D94)</f>
        <v>0.90050762613271096</v>
      </c>
      <c r="I85" s="17">
        <f t="shared" ca="1" si="7"/>
        <v>0.24014250308424365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4">
        <f t="shared" ca="1" si="0"/>
        <v>83</v>
      </c>
      <c r="B86" s="15">
        <f t="shared" ca="1" si="1"/>
        <v>0</v>
      </c>
      <c r="C86" s="15">
        <f t="shared" ca="1" si="2"/>
        <v>0</v>
      </c>
      <c r="D86" s="17">
        <f t="shared" ca="1" si="8"/>
        <v>7.9916889209816615</v>
      </c>
      <c r="E86" s="15">
        <f t="shared" ca="1" si="3"/>
        <v>97.677645361067448</v>
      </c>
      <c r="F86" s="18" t="str">
        <f t="shared" ca="1" si="4"/>
        <v/>
      </c>
      <c r="G86" s="17">
        <f t="shared" ca="1" si="5"/>
        <v>2.5999999999999999E-2</v>
      </c>
      <c r="H86" s="19">
        <f ca="1">D86/MAX(D86:D94)</f>
        <v>0.9116501823666977</v>
      </c>
      <c r="I86" s="17">
        <f t="shared" ca="1" si="7"/>
        <v>0.24085416810967733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4">
        <f t="shared" ca="1" si="0"/>
        <v>84</v>
      </c>
      <c r="B87" s="15">
        <f t="shared" ca="1" si="1"/>
        <v>0</v>
      </c>
      <c r="C87" s="15">
        <f t="shared" ca="1" si="2"/>
        <v>0</v>
      </c>
      <c r="D87" s="17">
        <f t="shared" ca="1" si="8"/>
        <v>8.0893665663427292</v>
      </c>
      <c r="E87" s="15">
        <f t="shared" ca="1" si="3"/>
        <v>97.677645361067448</v>
      </c>
      <c r="F87" s="18" t="str">
        <f t="shared" ca="1" si="4"/>
        <v/>
      </c>
      <c r="G87" s="17">
        <f t="shared" ca="1" si="5"/>
        <v>2.5999999999999999E-2</v>
      </c>
      <c r="H87" s="19">
        <f ca="1">D87/MAX(D87:D94)</f>
        <v>0.92279273860068445</v>
      </c>
      <c r="I87" s="17">
        <f t="shared" ca="1" si="7"/>
        <v>0.24085416810967733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4">
        <f t="shared" ca="1" si="0"/>
        <v>85</v>
      </c>
      <c r="B88" s="15">
        <f t="shared" ca="1" si="1"/>
        <v>0</v>
      </c>
      <c r="C88" s="15">
        <f t="shared" ca="1" si="2"/>
        <v>0</v>
      </c>
      <c r="D88" s="17">
        <f t="shared" ca="1" si="8"/>
        <v>8.1871343179027569</v>
      </c>
      <c r="E88" s="15">
        <f t="shared" ca="1" si="3"/>
        <v>97.767751560026909</v>
      </c>
      <c r="F88" s="18" t="str">
        <f t="shared" ca="1" si="4"/>
        <v/>
      </c>
      <c r="G88" s="17">
        <f t="shared" ca="1" si="5"/>
        <v>2.5999999999999999E-2</v>
      </c>
      <c r="H88" s="19">
        <f ca="1">D88/MAX(D88:D94)</f>
        <v>0.93394557367979725</v>
      </c>
      <c r="I88" s="17">
        <f t="shared" ca="1" si="7"/>
        <v>0.24107635255640189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4">
        <f t="shared" ca="1" si="0"/>
        <v>86</v>
      </c>
      <c r="B89" s="15">
        <f t="shared" ca="1" si="1"/>
        <v>0</v>
      </c>
      <c r="C89" s="15">
        <f t="shared" ca="1" si="2"/>
        <v>0</v>
      </c>
      <c r="D89" s="17">
        <f t="shared" ca="1" si="8"/>
        <v>8.2835606706900702</v>
      </c>
      <c r="E89" s="15">
        <f t="shared" ca="1" si="3"/>
        <v>96.426352787314045</v>
      </c>
      <c r="F89" s="18" t="str">
        <f t="shared" ca="1" si="4"/>
        <v/>
      </c>
      <c r="G89" s="17">
        <f t="shared" ca="1" si="5"/>
        <v>2.5999999999999999E-2</v>
      </c>
      <c r="H89" s="19">
        <f ca="1">D89/MAX(D89:D94)</f>
        <v>0.94494538898450908</v>
      </c>
      <c r="I89" s="17">
        <f t="shared" ca="1" si="7"/>
        <v>0.2377687228084609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4">
        <f t="shared" ca="1" si="0"/>
        <v>87</v>
      </c>
      <c r="B90" s="15">
        <f t="shared" ca="1" si="1"/>
        <v>0</v>
      </c>
      <c r="C90" s="15">
        <f t="shared" ca="1" si="2"/>
        <v>0</v>
      </c>
      <c r="D90" s="17">
        <f t="shared" ca="1" si="8"/>
        <v>8.377699001641906</v>
      </c>
      <c r="E90" s="15">
        <f t="shared" ca="1" si="3"/>
        <v>94.138330951835528</v>
      </c>
      <c r="F90" s="18" t="str">
        <f t="shared" ca="1" si="4"/>
        <v/>
      </c>
      <c r="G90" s="17">
        <f t="shared" ca="1" si="5"/>
        <v>2.5999999999999999E-2</v>
      </c>
      <c r="H90" s="19">
        <f ca="1">D90/MAX(D90:D94)</f>
        <v>0.95568419869400856</v>
      </c>
      <c r="I90" s="17">
        <f t="shared" ca="1" si="7"/>
        <v>0.23212690380510675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4">
        <f t="shared" ca="1" si="0"/>
        <v>88</v>
      </c>
      <c r="B91" s="15">
        <f t="shared" ca="1" si="1"/>
        <v>0</v>
      </c>
      <c r="C91" s="15">
        <f t="shared" ca="1" si="2"/>
        <v>0</v>
      </c>
      <c r="D91" s="17">
        <f t="shared" ca="1" si="8"/>
        <v>8.4719269792053957</v>
      </c>
      <c r="E91" s="15">
        <f t="shared" ca="1" si="3"/>
        <v>94.227977563488906</v>
      </c>
      <c r="F91" s="18" t="str">
        <f t="shared" ca="1" si="4"/>
        <v/>
      </c>
      <c r="G91" s="17">
        <f t="shared" ca="1" si="5"/>
        <v>2.5999999999999999E-2</v>
      </c>
      <c r="H91" s="19">
        <f ca="1">D91/MAX(D91:D94)</f>
        <v>0.96643323482131172</v>
      </c>
      <c r="I91" s="17">
        <f t="shared" ca="1" si="7"/>
        <v>0.2323479549984869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4">
        <f t="shared" ca="1" si="0"/>
        <v>89</v>
      </c>
      <c r="B92" s="15">
        <f t="shared" ca="1" si="1"/>
        <v>0</v>
      </c>
      <c r="C92" s="15">
        <f t="shared" ca="1" si="2"/>
        <v>0</v>
      </c>
      <c r="D92" s="17">
        <f t="shared" ca="1" si="8"/>
        <v>8.5700110727829379</v>
      </c>
      <c r="E92" s="15">
        <f t="shared" ca="1" si="3"/>
        <v>98.084093577541879</v>
      </c>
      <c r="F92" s="18" t="str">
        <f t="shared" ca="1" si="4"/>
        <v/>
      </c>
      <c r="G92" s="17">
        <f t="shared" ca="1" si="5"/>
        <v>2.5999999999999999E-2</v>
      </c>
      <c r="H92" s="19">
        <f ca="1">D92/MAX(D92:D94)</f>
        <v>0.97762215654754114</v>
      </c>
      <c r="I92" s="17">
        <f t="shared" ca="1" si="7"/>
        <v>0.24185639074410656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4">
        <f t="shared" ca="1" si="0"/>
        <v>90</v>
      </c>
      <c r="B93" s="15">
        <f t="shared" ca="1" si="1"/>
        <v>0</v>
      </c>
      <c r="C93" s="15">
        <f t="shared" ca="1" si="2"/>
        <v>0</v>
      </c>
      <c r="D93" s="17">
        <f t="shared" ca="1" si="8"/>
        <v>8.6680951663604802</v>
      </c>
      <c r="E93" s="15">
        <f t="shared" ca="1" si="3"/>
        <v>98.084093577541879</v>
      </c>
      <c r="F93" s="18" t="str">
        <f t="shared" ca="1" si="4"/>
        <v/>
      </c>
      <c r="G93" s="17">
        <f t="shared" ca="1" si="5"/>
        <v>2.5999999999999999E-2</v>
      </c>
      <c r="H93" s="19">
        <f ca="1">D93/MAX(D93:D94)</f>
        <v>0.98881107827377057</v>
      </c>
      <c r="I93" s="17">
        <f t="shared" ca="1" si="7"/>
        <v>0.24185639074410656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4">
        <f t="shared" ca="1" si="0"/>
        <v>91</v>
      </c>
      <c r="B94" s="15">
        <f t="shared" ca="1" si="1"/>
        <v>0</v>
      </c>
      <c r="C94" s="15">
        <f t="shared" ca="1" si="2"/>
        <v>0</v>
      </c>
      <c r="D94" s="17">
        <f t="shared" ca="1" si="8"/>
        <v>8.7661792599380224</v>
      </c>
      <c r="E94" s="15">
        <f t="shared" ca="1" si="3"/>
        <v>98.084093577541879</v>
      </c>
      <c r="F94" s="18" t="str">
        <f t="shared" ca="1" si="4"/>
        <v/>
      </c>
      <c r="G94" s="17">
        <f t="shared" ca="1" si="5"/>
        <v>2.5999999999999999E-2</v>
      </c>
      <c r="H94" s="19">
        <f ca="1">D94/MAX(D94)</f>
        <v>1</v>
      </c>
      <c r="I94" s="17">
        <f t="shared" ca="1" si="7"/>
        <v>0.24185639074410656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I1"/>
  </mergeCells>
  <printOptions horizontalCentered="1"/>
  <pageMargins left="0.98425196850393704" right="0.78740157480314965" top="1.3779527559055118" bottom="1.5748031496062993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topLeftCell="A4" workbookViewId="0"/>
  </sheetViews>
  <sheetFormatPr defaultColWidth="14.375" defaultRowHeight="15" customHeight="1" x14ac:dyDescent="0.2"/>
  <cols>
    <col min="1" max="26" width="8.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UT-GOM2-1-H005-4FB-4</vt:lpstr>
      <vt:lpstr>UT-GOM2-1-H005-4FB-4 table</vt:lpstr>
      <vt:lpstr>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Waldstreicher, Henry J</dc:creator>
  <cp:lastModifiedBy>Phillips, Stephen C</cp:lastModifiedBy>
  <dcterms:created xsi:type="dcterms:W3CDTF">2019-06-03T20:45:53Z</dcterms:created>
  <dcterms:modified xsi:type="dcterms:W3CDTF">2019-08-19T21:19:38Z</dcterms:modified>
</cp:coreProperties>
</file>