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-4FB-8-K0-1\Log sheets\"/>
    </mc:Choice>
  </mc:AlternateContent>
  <bookViews>
    <workbookView xWindow="0" yWindow="0" windowWidth="26985" windowHeight="9390" tabRatio="623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2" i="27" l="1"/>
  <c r="T143" i="27" s="1"/>
  <c r="T144" i="27" s="1"/>
  <c r="T145" i="27" s="1"/>
  <c r="T146" i="27" s="1"/>
  <c r="T147" i="27" s="1"/>
  <c r="T148" i="27" s="1"/>
  <c r="T149" i="27" s="1"/>
  <c r="T150" i="27" s="1"/>
  <c r="T151" i="27" s="1"/>
  <c r="T152" i="27" s="1"/>
  <c r="T153" i="27" s="1"/>
  <c r="T154" i="27" s="1"/>
  <c r="T155" i="27" s="1"/>
  <c r="T156" i="27" s="1"/>
  <c r="T157" i="27" s="1"/>
  <c r="T158" i="27" s="1"/>
  <c r="T159" i="27" s="1"/>
  <c r="T160" i="27" s="1"/>
  <c r="T161" i="27" s="1"/>
  <c r="T162" i="27" s="1"/>
  <c r="T163" i="27" s="1"/>
  <c r="T164" i="27" s="1"/>
  <c r="T165" i="27" s="1"/>
  <c r="T166" i="27" s="1"/>
  <c r="T167" i="27" s="1"/>
  <c r="T168" i="27" s="1"/>
  <c r="T169" i="27" s="1"/>
  <c r="U169" i="27" s="1"/>
  <c r="T141" i="27"/>
  <c r="T134" i="27"/>
  <c r="T135" i="27"/>
  <c r="T136" i="27" s="1"/>
  <c r="T137" i="27" s="1"/>
  <c r="T138" i="27" s="1"/>
  <c r="T139" i="27" s="1"/>
  <c r="T140" i="27" s="1"/>
  <c r="AB169" i="27"/>
  <c r="X169" i="27"/>
  <c r="W169" i="27"/>
  <c r="S169" i="27"/>
  <c r="R169" i="27"/>
  <c r="Q169" i="27"/>
  <c r="O169" i="27"/>
  <c r="P169" i="27" s="1"/>
  <c r="Y169" i="27" l="1"/>
  <c r="AB168" i="27" l="1"/>
  <c r="X168" i="27"/>
  <c r="S168" i="27"/>
  <c r="R168" i="27"/>
  <c r="Q168" i="27"/>
  <c r="O168" i="27"/>
  <c r="AB167" i="27"/>
  <c r="X167" i="27"/>
  <c r="S167" i="27"/>
  <c r="R167" i="27"/>
  <c r="Q167" i="27"/>
  <c r="O167" i="27"/>
  <c r="AB166" i="27"/>
  <c r="X166" i="27"/>
  <c r="S166" i="27"/>
  <c r="R166" i="27"/>
  <c r="Q166" i="27"/>
  <c r="O166" i="27"/>
  <c r="AB165" i="27"/>
  <c r="X165" i="27"/>
  <c r="S165" i="27"/>
  <c r="R165" i="27"/>
  <c r="Q165" i="27"/>
  <c r="O165" i="27"/>
  <c r="AB164" i="27"/>
  <c r="X164" i="27"/>
  <c r="W164" i="27"/>
  <c r="W165" i="27" s="1"/>
  <c r="S164" i="27"/>
  <c r="R164" i="27"/>
  <c r="Q164" i="27"/>
  <c r="O164" i="27"/>
  <c r="AB163" i="27"/>
  <c r="X163" i="27"/>
  <c r="W163" i="27"/>
  <c r="Y163" i="27" s="1"/>
  <c r="S163" i="27"/>
  <c r="R163" i="27"/>
  <c r="Q163" i="27"/>
  <c r="O163" i="27"/>
  <c r="P163" i="27" s="1"/>
  <c r="P164" i="27" s="1"/>
  <c r="P165" i="27" s="1"/>
  <c r="P166" i="27" s="1"/>
  <c r="P167" i="27" s="1"/>
  <c r="P168" i="27" s="1"/>
  <c r="A163" i="27"/>
  <c r="A164" i="27" s="1"/>
  <c r="A165" i="27" s="1"/>
  <c r="A166" i="27" s="1"/>
  <c r="U164" i="27" l="1"/>
  <c r="Y165" i="27"/>
  <c r="W166" i="27"/>
  <c r="U163" i="27"/>
  <c r="Y164" i="27"/>
  <c r="W167" i="27" l="1"/>
  <c r="Y166" i="27"/>
  <c r="U166" i="27"/>
  <c r="U165" i="27"/>
  <c r="U168" i="27" l="1"/>
  <c r="U167" i="27"/>
  <c r="W168" i="27"/>
  <c r="Y168" i="27" s="1"/>
  <c r="Y167" i="27"/>
  <c r="AB162" i="27" l="1"/>
  <c r="X162" i="27"/>
  <c r="S162" i="27"/>
  <c r="R162" i="27"/>
  <c r="Q162" i="27"/>
  <c r="O162" i="27"/>
  <c r="AB161" i="27"/>
  <c r="X161" i="27"/>
  <c r="S161" i="27"/>
  <c r="R161" i="27"/>
  <c r="Q161" i="27"/>
  <c r="O161" i="27"/>
  <c r="AB160" i="27"/>
  <c r="X160" i="27"/>
  <c r="S160" i="27"/>
  <c r="R160" i="27"/>
  <c r="Q160" i="27"/>
  <c r="O160" i="27"/>
  <c r="AB159" i="27"/>
  <c r="X159" i="27"/>
  <c r="S159" i="27"/>
  <c r="R159" i="27"/>
  <c r="Q159" i="27"/>
  <c r="O159" i="27"/>
  <c r="AB158" i="27"/>
  <c r="X158" i="27"/>
  <c r="S158" i="27"/>
  <c r="R158" i="27"/>
  <c r="Q158" i="27"/>
  <c r="O158" i="27"/>
  <c r="AB157" i="27"/>
  <c r="X157" i="27"/>
  <c r="S157" i="27"/>
  <c r="R157" i="27"/>
  <c r="Q157" i="27"/>
  <c r="O157" i="27"/>
  <c r="AB156" i="27"/>
  <c r="X156" i="27"/>
  <c r="S156" i="27"/>
  <c r="R156" i="27"/>
  <c r="Q156" i="27"/>
  <c r="O156" i="27"/>
  <c r="AB155" i="27"/>
  <c r="X155" i="27"/>
  <c r="S155" i="27"/>
  <c r="R155" i="27"/>
  <c r="Q155" i="27"/>
  <c r="O155" i="27"/>
  <c r="AB154" i="27"/>
  <c r="X154" i="27"/>
  <c r="S154" i="27"/>
  <c r="R154" i="27"/>
  <c r="Q154" i="27"/>
  <c r="O154" i="27"/>
  <c r="AB153" i="27"/>
  <c r="X153" i="27"/>
  <c r="S153" i="27"/>
  <c r="R153" i="27"/>
  <c r="Q153" i="27"/>
  <c r="O153" i="27"/>
  <c r="AB152" i="27"/>
  <c r="X152" i="27"/>
  <c r="S152" i="27"/>
  <c r="R152" i="27"/>
  <c r="Q152" i="27"/>
  <c r="O152" i="27"/>
  <c r="AB151" i="27"/>
  <c r="X151" i="27"/>
  <c r="S151" i="27"/>
  <c r="R151" i="27"/>
  <c r="Q151" i="27"/>
  <c r="O151" i="27"/>
  <c r="AB150" i="27"/>
  <c r="X150" i="27"/>
  <c r="S150" i="27"/>
  <c r="R150" i="27"/>
  <c r="Q150" i="27"/>
  <c r="O150" i="27"/>
  <c r="AB149" i="27"/>
  <c r="X149" i="27"/>
  <c r="S149" i="27"/>
  <c r="R149" i="27"/>
  <c r="Q149" i="27"/>
  <c r="O149" i="27"/>
  <c r="AB148" i="27"/>
  <c r="X148" i="27"/>
  <c r="S148" i="27"/>
  <c r="R148" i="27"/>
  <c r="Q148" i="27"/>
  <c r="O148" i="27"/>
  <c r="AB147" i="27"/>
  <c r="X147" i="27"/>
  <c r="S147" i="27"/>
  <c r="R147" i="27"/>
  <c r="Q147" i="27"/>
  <c r="O147" i="27"/>
  <c r="AB146" i="27"/>
  <c r="X146" i="27"/>
  <c r="S146" i="27"/>
  <c r="R146" i="27"/>
  <c r="Q146" i="27"/>
  <c r="O146" i="27"/>
  <c r="AB145" i="27"/>
  <c r="X145" i="27"/>
  <c r="S145" i="27"/>
  <c r="R145" i="27"/>
  <c r="Q145" i="27"/>
  <c r="U145" i="27" s="1"/>
  <c r="O145" i="27"/>
  <c r="AB144" i="27"/>
  <c r="X144" i="27"/>
  <c r="S144" i="27"/>
  <c r="U144" i="27" s="1"/>
  <c r="R144" i="27"/>
  <c r="Q144" i="27"/>
  <c r="O144" i="27"/>
  <c r="AB143" i="27"/>
  <c r="X143" i="27"/>
  <c r="S143" i="27"/>
  <c r="U143" i="27" s="1"/>
  <c r="R143" i="27"/>
  <c r="Q143" i="27"/>
  <c r="O143" i="27"/>
  <c r="AB142" i="27"/>
  <c r="X142" i="27"/>
  <c r="S142" i="27"/>
  <c r="R142" i="27"/>
  <c r="Q142" i="27"/>
  <c r="U142" i="27" s="1"/>
  <c r="O142" i="27"/>
  <c r="AB141" i="27"/>
  <c r="X141" i="27"/>
  <c r="U141" i="27"/>
  <c r="S141" i="27"/>
  <c r="R141" i="27"/>
  <c r="Q141" i="27"/>
  <c r="O141" i="27"/>
  <c r="AB140" i="27"/>
  <c r="X140" i="27"/>
  <c r="S140" i="27"/>
  <c r="R140" i="27"/>
  <c r="Q140" i="27"/>
  <c r="O140" i="27"/>
  <c r="AB139" i="27"/>
  <c r="X139" i="27"/>
  <c r="S139" i="27"/>
  <c r="R139" i="27"/>
  <c r="Q139" i="27"/>
  <c r="O139" i="27"/>
  <c r="AB138" i="27"/>
  <c r="X138" i="27"/>
  <c r="S138" i="27"/>
  <c r="R138" i="27"/>
  <c r="Q138" i="27"/>
  <c r="O138" i="27"/>
  <c r="AB137" i="27"/>
  <c r="X137" i="27"/>
  <c r="S137" i="27"/>
  <c r="R137" i="27"/>
  <c r="Q137" i="27"/>
  <c r="U137" i="27" s="1"/>
  <c r="O137" i="27"/>
  <c r="AB136" i="27"/>
  <c r="X136" i="27"/>
  <c r="S136" i="27"/>
  <c r="U136" i="27" s="1"/>
  <c r="R136" i="27"/>
  <c r="Q136" i="27"/>
  <c r="O136" i="27"/>
  <c r="AB135" i="27"/>
  <c r="X135" i="27"/>
  <c r="S135" i="27"/>
  <c r="U135" i="27" s="1"/>
  <c r="R135" i="27"/>
  <c r="Q135" i="27"/>
  <c r="O135" i="27"/>
  <c r="AB134" i="27"/>
  <c r="X134" i="27"/>
  <c r="S134" i="27"/>
  <c r="R134" i="27"/>
  <c r="Q134" i="27"/>
  <c r="U134" i="27" s="1"/>
  <c r="O134" i="27"/>
  <c r="AB133" i="27"/>
  <c r="X133" i="27"/>
  <c r="W133" i="27"/>
  <c r="W134" i="27" s="1"/>
  <c r="S133" i="27"/>
  <c r="R133" i="27"/>
  <c r="Q133" i="27"/>
  <c r="O133" i="27"/>
  <c r="AB132" i="27"/>
  <c r="X132" i="27"/>
  <c r="W132" i="27"/>
  <c r="Y132" i="27" s="1"/>
  <c r="T132" i="27"/>
  <c r="T133" i="27" s="1"/>
  <c r="S132" i="27"/>
  <c r="U132" i="27" s="1"/>
  <c r="V132" i="27" s="1"/>
  <c r="R132" i="27"/>
  <c r="Q132" i="27"/>
  <c r="O132" i="27"/>
  <c r="P132" i="27" s="1"/>
  <c r="P133" i="27" s="1"/>
  <c r="P134" i="27" s="1"/>
  <c r="P135" i="27" s="1"/>
  <c r="P136" i="27" s="1"/>
  <c r="P137" i="27" s="1"/>
  <c r="P138" i="27" s="1"/>
  <c r="P139" i="27" s="1"/>
  <c r="P140" i="27" s="1"/>
  <c r="P141" i="27" s="1"/>
  <c r="P142" i="27" s="1"/>
  <c r="P143" i="27" s="1"/>
  <c r="P144" i="27" s="1"/>
  <c r="P145" i="27" s="1"/>
  <c r="P146" i="27" s="1"/>
  <c r="P147" i="27" s="1"/>
  <c r="P148" i="27" s="1"/>
  <c r="P149" i="27" s="1"/>
  <c r="P150" i="27" s="1"/>
  <c r="P151" i="27" s="1"/>
  <c r="P152" i="27" s="1"/>
  <c r="P153" i="27" s="1"/>
  <c r="P154" i="27" s="1"/>
  <c r="P155" i="27" s="1"/>
  <c r="P156" i="27" s="1"/>
  <c r="P157" i="27" s="1"/>
  <c r="P158" i="27" s="1"/>
  <c r="P159" i="27" s="1"/>
  <c r="P160" i="27" s="1"/>
  <c r="P161" i="27" s="1"/>
  <c r="P162" i="27" s="1"/>
  <c r="A162" i="27"/>
  <c r="A153" i="27"/>
  <c r="A154" i="27" s="1"/>
  <c r="A155" i="27" s="1"/>
  <c r="A156" i="27" s="1"/>
  <c r="A157" i="27" s="1"/>
  <c r="A158" i="27" s="1"/>
  <c r="A159" i="27" s="1"/>
  <c r="A160" i="27" s="1"/>
  <c r="A161" i="27" s="1"/>
  <c r="A135" i="27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B131" i="27"/>
  <c r="X131" i="27"/>
  <c r="S131" i="27"/>
  <c r="R131" i="27"/>
  <c r="Q131" i="27"/>
  <c r="O131" i="27"/>
  <c r="AB130" i="27"/>
  <c r="X130" i="27"/>
  <c r="S130" i="27"/>
  <c r="R130" i="27"/>
  <c r="Q130" i="27"/>
  <c r="O130" i="27"/>
  <c r="AB129" i="27"/>
  <c r="X129" i="27"/>
  <c r="S129" i="27"/>
  <c r="R129" i="27"/>
  <c r="Q129" i="27"/>
  <c r="O129" i="27"/>
  <c r="AB128" i="27"/>
  <c r="X128" i="27"/>
  <c r="S128" i="27"/>
  <c r="R128" i="27"/>
  <c r="Q128" i="27"/>
  <c r="O128" i="27"/>
  <c r="AB127" i="27"/>
  <c r="X127" i="27"/>
  <c r="S127" i="27"/>
  <c r="R127" i="27"/>
  <c r="Q127" i="27"/>
  <c r="O127" i="27"/>
  <c r="AB126" i="27"/>
  <c r="X126" i="27"/>
  <c r="S126" i="27"/>
  <c r="R126" i="27"/>
  <c r="Q126" i="27"/>
  <c r="O126" i="27"/>
  <c r="AB125" i="27"/>
  <c r="X125" i="27"/>
  <c r="S125" i="27"/>
  <c r="R125" i="27"/>
  <c r="Q125" i="27"/>
  <c r="O125" i="27"/>
  <c r="AB124" i="27"/>
  <c r="X124" i="27"/>
  <c r="S124" i="27"/>
  <c r="R124" i="27"/>
  <c r="Q124" i="27"/>
  <c r="O124" i="27"/>
  <c r="AB123" i="27"/>
  <c r="X123" i="27"/>
  <c r="S123" i="27"/>
  <c r="R123" i="27"/>
  <c r="Q123" i="27"/>
  <c r="O123" i="27"/>
  <c r="AB122" i="27"/>
  <c r="X122" i="27"/>
  <c r="S122" i="27"/>
  <c r="R122" i="27"/>
  <c r="Q122" i="27"/>
  <c r="O122" i="27"/>
  <c r="AB121" i="27"/>
  <c r="X121" i="27"/>
  <c r="S121" i="27"/>
  <c r="R121" i="27"/>
  <c r="Q121" i="27"/>
  <c r="O121" i="27"/>
  <c r="AB120" i="27"/>
  <c r="X120" i="27"/>
  <c r="S120" i="27"/>
  <c r="R120" i="27"/>
  <c r="Q120" i="27"/>
  <c r="O120" i="27"/>
  <c r="AB119" i="27"/>
  <c r="X119" i="27"/>
  <c r="S119" i="27"/>
  <c r="R119" i="27"/>
  <c r="Q119" i="27"/>
  <c r="O119" i="27"/>
  <c r="AB118" i="27"/>
  <c r="X118" i="27"/>
  <c r="S118" i="27"/>
  <c r="R118" i="27"/>
  <c r="Q118" i="27"/>
  <c r="O118" i="27"/>
  <c r="AB117" i="27"/>
  <c r="X117" i="27"/>
  <c r="S117" i="27"/>
  <c r="R117" i="27"/>
  <c r="Q117" i="27"/>
  <c r="O117" i="27"/>
  <c r="AB116" i="27"/>
  <c r="X116" i="27"/>
  <c r="W116" i="27"/>
  <c r="S116" i="27"/>
  <c r="R116" i="27"/>
  <c r="Q116" i="27"/>
  <c r="O116" i="27"/>
  <c r="AB115" i="27"/>
  <c r="X115" i="27"/>
  <c r="W115" i="27"/>
  <c r="Y115" i="27" s="1"/>
  <c r="T115" i="27"/>
  <c r="U115" i="27" s="1"/>
  <c r="V115" i="27" s="1"/>
  <c r="S115" i="27"/>
  <c r="R115" i="27"/>
  <c r="Q115" i="27"/>
  <c r="O115" i="27"/>
  <c r="P115" i="27" s="1"/>
  <c r="P116" i="27" s="1"/>
  <c r="P117" i="27" s="1"/>
  <c r="P118" i="27" s="1"/>
  <c r="P119" i="27" s="1"/>
  <c r="P120" i="27" s="1"/>
  <c r="P121" i="27" s="1"/>
  <c r="P122" i="27" s="1"/>
  <c r="P123" i="27" s="1"/>
  <c r="P124" i="27" s="1"/>
  <c r="P125" i="27" s="1"/>
  <c r="P126" i="27" s="1"/>
  <c r="P127" i="27" s="1"/>
  <c r="P128" i="27" s="1"/>
  <c r="P129" i="27" s="1"/>
  <c r="P130" i="27" s="1"/>
  <c r="A118" i="27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17" i="27"/>
  <c r="T96" i="27"/>
  <c r="T97" i="27"/>
  <c r="T98" i="27" s="1"/>
  <c r="T99" i="27" s="1"/>
  <c r="T100" i="27" s="1"/>
  <c r="T101" i="27" s="1"/>
  <c r="T102" i="27" s="1"/>
  <c r="T103" i="27" s="1"/>
  <c r="T104" i="27" s="1"/>
  <c r="T105" i="27" s="1"/>
  <c r="T106" i="27" s="1"/>
  <c r="T107" i="27" s="1"/>
  <c r="T108" i="27" s="1"/>
  <c r="T109" i="27" s="1"/>
  <c r="T110" i="27" s="1"/>
  <c r="T111" i="27" s="1"/>
  <c r="T112" i="27" s="1"/>
  <c r="T113" i="27" s="1"/>
  <c r="T114" i="27" s="1"/>
  <c r="U95" i="27"/>
  <c r="X114" i="27"/>
  <c r="S114" i="27"/>
  <c r="R114" i="27"/>
  <c r="Q114" i="27"/>
  <c r="O114" i="27"/>
  <c r="X113" i="27"/>
  <c r="S113" i="27"/>
  <c r="R113" i="27"/>
  <c r="Q113" i="27"/>
  <c r="O113" i="27"/>
  <c r="X112" i="27"/>
  <c r="S112" i="27"/>
  <c r="R112" i="27"/>
  <c r="Q112" i="27"/>
  <c r="O112" i="27"/>
  <c r="X111" i="27"/>
  <c r="S111" i="27"/>
  <c r="R111" i="27"/>
  <c r="Q111" i="27"/>
  <c r="O111" i="27"/>
  <c r="X110" i="27"/>
  <c r="S110" i="27"/>
  <c r="R110" i="27"/>
  <c r="Q110" i="27"/>
  <c r="O110" i="27"/>
  <c r="X109" i="27"/>
  <c r="S109" i="27"/>
  <c r="R109" i="27"/>
  <c r="Q109" i="27"/>
  <c r="O109" i="27"/>
  <c r="X108" i="27"/>
  <c r="S108" i="27"/>
  <c r="R108" i="27"/>
  <c r="Q108" i="27"/>
  <c r="O108" i="27"/>
  <c r="X107" i="27"/>
  <c r="S107" i="27"/>
  <c r="R107" i="27"/>
  <c r="Q107" i="27"/>
  <c r="O107" i="27"/>
  <c r="X106" i="27"/>
  <c r="S106" i="27"/>
  <c r="R106" i="27"/>
  <c r="Q106" i="27"/>
  <c r="O106" i="27"/>
  <c r="X105" i="27"/>
  <c r="S105" i="27"/>
  <c r="R105" i="27"/>
  <c r="Q105" i="27"/>
  <c r="O105" i="27"/>
  <c r="X104" i="27"/>
  <c r="S104" i="27"/>
  <c r="R104" i="27"/>
  <c r="Q104" i="27"/>
  <c r="O104" i="27"/>
  <c r="X103" i="27"/>
  <c r="S103" i="27"/>
  <c r="R103" i="27"/>
  <c r="Q103" i="27"/>
  <c r="O103" i="27"/>
  <c r="X102" i="27"/>
  <c r="S102" i="27"/>
  <c r="R102" i="27"/>
  <c r="Q102" i="27"/>
  <c r="O102" i="27"/>
  <c r="X101" i="27"/>
  <c r="S101" i="27"/>
  <c r="R101" i="27"/>
  <c r="Q101" i="27"/>
  <c r="O101" i="27"/>
  <c r="X100" i="27"/>
  <c r="S100" i="27"/>
  <c r="R100" i="27"/>
  <c r="Q100" i="27"/>
  <c r="O100" i="27"/>
  <c r="X99" i="27"/>
  <c r="W99" i="27"/>
  <c r="W100" i="27" s="1"/>
  <c r="S99" i="27"/>
  <c r="R99" i="27"/>
  <c r="Q99" i="27"/>
  <c r="O99" i="27"/>
  <c r="P99" i="27" s="1"/>
  <c r="P100" i="27" s="1"/>
  <c r="P101" i="27" s="1"/>
  <c r="P102" i="27" s="1"/>
  <c r="P103" i="27" s="1"/>
  <c r="P104" i="27" s="1"/>
  <c r="P105" i="27" s="1"/>
  <c r="P106" i="27" s="1"/>
  <c r="P107" i="27" s="1"/>
  <c r="P108" i="27" s="1"/>
  <c r="P109" i="27" s="1"/>
  <c r="P110" i="27" s="1"/>
  <c r="P111" i="27" s="1"/>
  <c r="P112" i="27" s="1"/>
  <c r="P113" i="27" s="1"/>
  <c r="P114" i="27" s="1"/>
  <c r="AB114" i="27"/>
  <c r="AB113" i="27"/>
  <c r="AB112" i="27"/>
  <c r="AB111" i="27"/>
  <c r="AB110" i="27"/>
  <c r="AB109" i="27"/>
  <c r="AB108" i="27"/>
  <c r="AB107" i="27"/>
  <c r="AB106" i="27"/>
  <c r="AB105" i="27"/>
  <c r="AB104" i="27"/>
  <c r="AB103" i="27"/>
  <c r="AB102" i="27"/>
  <c r="AB101" i="27"/>
  <c r="AB100" i="27"/>
  <c r="AB99" i="27"/>
  <c r="A100" i="27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99" i="27"/>
  <c r="AB98" i="27"/>
  <c r="X98" i="27"/>
  <c r="W98" i="27"/>
  <c r="S98" i="27"/>
  <c r="R98" i="27"/>
  <c r="Q98" i="27"/>
  <c r="O98" i="27"/>
  <c r="AB97" i="27"/>
  <c r="X97" i="27"/>
  <c r="W97" i="27"/>
  <c r="S97" i="27"/>
  <c r="R97" i="27"/>
  <c r="Q97" i="27"/>
  <c r="O97" i="27"/>
  <c r="P97" i="27" s="1"/>
  <c r="P98" i="27" s="1"/>
  <c r="O8" i="27"/>
  <c r="Q8" i="27"/>
  <c r="S8" i="27"/>
  <c r="X8" i="27"/>
  <c r="AB8" i="27"/>
  <c r="O9" i="27"/>
  <c r="Q9" i="27"/>
  <c r="S9" i="27"/>
  <c r="X9" i="27"/>
  <c r="AB9" i="27"/>
  <c r="O10" i="27"/>
  <c r="Q10" i="27"/>
  <c r="S10" i="27"/>
  <c r="X10" i="27"/>
  <c r="AB10" i="27"/>
  <c r="O11" i="27"/>
  <c r="Q11" i="27"/>
  <c r="S11" i="27"/>
  <c r="X11" i="27"/>
  <c r="AB11" i="27"/>
  <c r="O12" i="27"/>
  <c r="Q12" i="27"/>
  <c r="S12" i="27"/>
  <c r="X12" i="27"/>
  <c r="AB12" i="27"/>
  <c r="O13" i="27"/>
  <c r="Q13" i="27"/>
  <c r="S13" i="27"/>
  <c r="X13" i="27"/>
  <c r="AB13" i="27"/>
  <c r="O14" i="27"/>
  <c r="Q14" i="27"/>
  <c r="S14" i="27"/>
  <c r="X14" i="27"/>
  <c r="AB14" i="27"/>
  <c r="O15" i="27"/>
  <c r="Q15" i="27"/>
  <c r="S15" i="27"/>
  <c r="X15" i="27"/>
  <c r="AB15" i="27"/>
  <c r="O16" i="27"/>
  <c r="Q16" i="27"/>
  <c r="S16" i="27"/>
  <c r="X16" i="27"/>
  <c r="AB16" i="27"/>
  <c r="O17" i="27"/>
  <c r="Q17" i="27"/>
  <c r="S17" i="27"/>
  <c r="X17" i="27"/>
  <c r="AB17" i="27"/>
  <c r="O18" i="27"/>
  <c r="Q18" i="27"/>
  <c r="S18" i="27"/>
  <c r="X18" i="27"/>
  <c r="AB18" i="27"/>
  <c r="O19" i="27"/>
  <c r="Q19" i="27"/>
  <c r="S19" i="27"/>
  <c r="X19" i="27"/>
  <c r="AB19" i="27"/>
  <c r="O20" i="27"/>
  <c r="Q20" i="27"/>
  <c r="S20" i="27"/>
  <c r="X20" i="27"/>
  <c r="AB20" i="27"/>
  <c r="O21" i="27"/>
  <c r="Q21" i="27"/>
  <c r="S21" i="27"/>
  <c r="X21" i="27"/>
  <c r="AB21" i="27"/>
  <c r="O22" i="27"/>
  <c r="Q22" i="27"/>
  <c r="S22" i="27"/>
  <c r="X22" i="27"/>
  <c r="AB22" i="27"/>
  <c r="O23" i="27"/>
  <c r="Q23" i="27"/>
  <c r="S23" i="27"/>
  <c r="X23" i="27"/>
  <c r="AB23" i="27"/>
  <c r="O24" i="27"/>
  <c r="Q24" i="27"/>
  <c r="S24" i="27"/>
  <c r="X24" i="27"/>
  <c r="AB24" i="27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O31" i="27"/>
  <c r="Q31" i="27"/>
  <c r="S31" i="27"/>
  <c r="X31" i="27"/>
  <c r="AB31" i="27"/>
  <c r="O32" i="27"/>
  <c r="Q32" i="27"/>
  <c r="S32" i="27"/>
  <c r="X32" i="27"/>
  <c r="AB32" i="27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U81" i="27" s="1"/>
  <c r="X81" i="27"/>
  <c r="AB81" i="27"/>
  <c r="O82" i="27"/>
  <c r="Q82" i="27"/>
  <c r="S82" i="27"/>
  <c r="T82" i="27"/>
  <c r="T81" i="27" s="1"/>
  <c r="T80" i="27" s="1"/>
  <c r="T79" i="27" s="1"/>
  <c r="T78" i="27" s="1"/>
  <c r="X82" i="27"/>
  <c r="AB82" i="27"/>
  <c r="O83" i="27"/>
  <c r="Q83" i="27"/>
  <c r="S83" i="27"/>
  <c r="T83" i="27"/>
  <c r="X83" i="27"/>
  <c r="AB83" i="27"/>
  <c r="O84" i="27"/>
  <c r="Q84" i="27"/>
  <c r="S84" i="27"/>
  <c r="T84" i="27"/>
  <c r="X84" i="27"/>
  <c r="AB84" i="27"/>
  <c r="O85" i="27"/>
  <c r="Q85" i="27"/>
  <c r="S85" i="27"/>
  <c r="X85" i="27"/>
  <c r="AB85" i="27"/>
  <c r="O86" i="27"/>
  <c r="Q86" i="27"/>
  <c r="S86" i="27"/>
  <c r="X86" i="27"/>
  <c r="AB86" i="27"/>
  <c r="O87" i="27"/>
  <c r="Q87" i="27"/>
  <c r="S87" i="27"/>
  <c r="X87" i="27"/>
  <c r="AB87" i="27"/>
  <c r="O88" i="27"/>
  <c r="Q88" i="27"/>
  <c r="S88" i="27"/>
  <c r="U88" i="27" s="1"/>
  <c r="T88" i="27"/>
  <c r="X88" i="27"/>
  <c r="AB88" i="27"/>
  <c r="O89" i="27"/>
  <c r="Q89" i="27"/>
  <c r="S89" i="27"/>
  <c r="U89" i="27" s="1"/>
  <c r="X89" i="27"/>
  <c r="AB89" i="27"/>
  <c r="O90" i="27"/>
  <c r="Q90" i="27"/>
  <c r="S90" i="27"/>
  <c r="U90" i="27" s="1"/>
  <c r="X90" i="27"/>
  <c r="AB90" i="27"/>
  <c r="O91" i="27"/>
  <c r="Q91" i="27"/>
  <c r="S91" i="27"/>
  <c r="U91" i="27"/>
  <c r="X91" i="27"/>
  <c r="AB91" i="27"/>
  <c r="O92" i="27"/>
  <c r="Q92" i="27"/>
  <c r="S92" i="27"/>
  <c r="X92" i="27"/>
  <c r="AB92" i="27"/>
  <c r="O93" i="27"/>
  <c r="Q93" i="27"/>
  <c r="S93" i="27"/>
  <c r="X93" i="27"/>
  <c r="AB93" i="27"/>
  <c r="O94" i="27"/>
  <c r="Q94" i="27"/>
  <c r="S94" i="27"/>
  <c r="X94" i="27"/>
  <c r="AB94" i="27"/>
  <c r="O95" i="27"/>
  <c r="Q95" i="27"/>
  <c r="S95" i="27"/>
  <c r="T95" i="27"/>
  <c r="X95" i="27"/>
  <c r="AB95" i="27"/>
  <c r="O96" i="27"/>
  <c r="Q96" i="27"/>
  <c r="S96" i="27"/>
  <c r="X96" i="27"/>
  <c r="AB96" i="27"/>
  <c r="Y133" i="27" l="1"/>
  <c r="U133" i="27"/>
  <c r="W135" i="27"/>
  <c r="Y134" i="27"/>
  <c r="U146" i="27"/>
  <c r="U147" i="27"/>
  <c r="U140" i="27"/>
  <c r="V133" i="27"/>
  <c r="Z132" i="27"/>
  <c r="U138" i="27"/>
  <c r="U139" i="27"/>
  <c r="P131" i="27"/>
  <c r="Z115" i="27"/>
  <c r="T116" i="27"/>
  <c r="T117" i="27" s="1"/>
  <c r="T118" i="27" s="1"/>
  <c r="W117" i="27"/>
  <c r="U99" i="27"/>
  <c r="U100" i="27"/>
  <c r="U98" i="27"/>
  <c r="Y100" i="27"/>
  <c r="W101" i="27"/>
  <c r="U102" i="27"/>
  <c r="U107" i="27"/>
  <c r="U104" i="27"/>
  <c r="U112" i="27"/>
  <c r="U101" i="27"/>
  <c r="U109" i="27"/>
  <c r="U108" i="27"/>
  <c r="U105" i="27"/>
  <c r="U110" i="27"/>
  <c r="U106" i="27"/>
  <c r="U114" i="27"/>
  <c r="U113" i="27"/>
  <c r="U103" i="27"/>
  <c r="U111" i="27"/>
  <c r="Y99" i="27"/>
  <c r="U97" i="27"/>
  <c r="Y98" i="27"/>
  <c r="Y97" i="27"/>
  <c r="U94" i="27"/>
  <c r="U85" i="27"/>
  <c r="U92" i="27"/>
  <c r="U83" i="27"/>
  <c r="U93" i="27"/>
  <c r="U80" i="27"/>
  <c r="T77" i="27"/>
  <c r="T76" i="27" s="1"/>
  <c r="T75" i="27" s="1"/>
  <c r="T74" i="27" s="1"/>
  <c r="T73" i="27" s="1"/>
  <c r="T72" i="27" s="1"/>
  <c r="T71" i="27" s="1"/>
  <c r="T70" i="27" s="1"/>
  <c r="U78" i="27"/>
  <c r="U77" i="27"/>
  <c r="U73" i="27"/>
  <c r="U86" i="27"/>
  <c r="U79" i="27"/>
  <c r="U87" i="27"/>
  <c r="U96" i="27"/>
  <c r="U82" i="27"/>
  <c r="U71" i="27"/>
  <c r="U84" i="27"/>
  <c r="X7" i="27"/>
  <c r="AB7" i="27"/>
  <c r="AB6" i="27"/>
  <c r="N2" i="27"/>
  <c r="W6" i="27"/>
  <c r="W7" i="27" s="1"/>
  <c r="W8" i="27" s="1"/>
  <c r="W9" i="27" s="1"/>
  <c r="W10" i="27" s="1"/>
  <c r="W11" i="27" s="1"/>
  <c r="W12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7" i="27"/>
  <c r="P7" i="27" s="1"/>
  <c r="P8" i="27" s="1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S6" i="27"/>
  <c r="Q6" i="27"/>
  <c r="S7" i="27"/>
  <c r="Q7" i="27"/>
  <c r="A1" i="30"/>
  <c r="F39" i="30"/>
  <c r="C50" i="30"/>
  <c r="C69" i="30"/>
  <c r="G75" i="30"/>
  <c r="B33" i="30"/>
  <c r="A78" i="30"/>
  <c r="B34" i="30"/>
  <c r="F63" i="30"/>
  <c r="F82" i="30"/>
  <c r="B39" i="30"/>
  <c r="F49" i="30"/>
  <c r="G51" i="30"/>
  <c r="G23" i="30"/>
  <c r="A36" i="30"/>
  <c r="A55" i="30"/>
  <c r="F51" i="30"/>
  <c r="C68" i="30"/>
  <c r="F72" i="30"/>
  <c r="A24" i="30"/>
  <c r="A91" i="30"/>
  <c r="C67" i="30"/>
  <c r="G56" i="30"/>
  <c r="G4" i="30"/>
  <c r="C24" i="30"/>
  <c r="A75" i="30"/>
  <c r="G55" i="30"/>
  <c r="C35" i="30"/>
  <c r="G67" i="30"/>
  <c r="C18" i="30"/>
  <c r="C81" i="30"/>
  <c r="A53" i="30"/>
  <c r="F35" i="30"/>
  <c r="A5" i="30"/>
  <c r="B15" i="30"/>
  <c r="G86" i="30"/>
  <c r="C78" i="30"/>
  <c r="C20" i="30"/>
  <c r="F87" i="30"/>
  <c r="A46" i="30"/>
  <c r="F21" i="30"/>
  <c r="A44" i="30"/>
  <c r="F29" i="30"/>
  <c r="B24" i="30"/>
  <c r="E92" i="30"/>
  <c r="G92" i="30"/>
  <c r="G6" i="30"/>
  <c r="C25" i="30"/>
  <c r="F40" i="30"/>
  <c r="C14" i="30"/>
  <c r="A56" i="30"/>
  <c r="C64" i="30"/>
  <c r="G11" i="30"/>
  <c r="E79" i="30"/>
  <c r="A29" i="30"/>
  <c r="A50" i="30"/>
  <c r="G7" i="30"/>
  <c r="F86" i="30"/>
  <c r="G89" i="30"/>
  <c r="B67" i="30"/>
  <c r="F92" i="30"/>
  <c r="A60" i="30"/>
  <c r="A79" i="30"/>
  <c r="F88" i="30"/>
  <c r="B79" i="30"/>
  <c r="F80" i="30"/>
  <c r="G45" i="30"/>
  <c r="C74" i="30"/>
  <c r="B94" i="30"/>
  <c r="F57" i="30"/>
  <c r="B28" i="30"/>
  <c r="B36" i="30"/>
  <c r="F15" i="30"/>
  <c r="F47" i="30"/>
  <c r="F66" i="30"/>
  <c r="F68" i="30"/>
  <c r="G32" i="30"/>
  <c r="F69" i="30"/>
  <c r="A8" i="30"/>
  <c r="B75" i="30"/>
  <c r="G27" i="30"/>
  <c r="B68" i="30"/>
  <c r="A15" i="30"/>
  <c r="F14" i="30"/>
  <c r="G93" i="30"/>
  <c r="G82" i="30"/>
  <c r="G87" i="30"/>
  <c r="C56" i="30"/>
  <c r="G25" i="30"/>
  <c r="C66" i="30"/>
  <c r="E81" i="30"/>
  <c r="G40" i="30"/>
  <c r="B21" i="30"/>
  <c r="F6" i="30"/>
  <c r="B46" i="30"/>
  <c r="C31" i="30"/>
  <c r="F93" i="30"/>
  <c r="C15" i="30"/>
  <c r="B9" i="30"/>
  <c r="F8" i="30"/>
  <c r="G59" i="30"/>
  <c r="G54" i="30"/>
  <c r="G65" i="30"/>
  <c r="F11" i="30"/>
  <c r="E76" i="30"/>
  <c r="A6" i="30"/>
  <c r="F81" i="30"/>
  <c r="B80" i="30"/>
  <c r="B11" i="30"/>
  <c r="G79" i="30"/>
  <c r="F79" i="30"/>
  <c r="B41" i="30"/>
  <c r="C72" i="30"/>
  <c r="B29" i="30"/>
  <c r="C85" i="30"/>
  <c r="A43" i="30"/>
  <c r="C88" i="30"/>
  <c r="C48" i="30"/>
  <c r="A63" i="30"/>
  <c r="B51" i="30"/>
  <c r="F20" i="30"/>
  <c r="G91" i="30"/>
  <c r="F30" i="30"/>
  <c r="B42" i="30"/>
  <c r="F71" i="30"/>
  <c r="F90" i="30"/>
  <c r="C36" i="30"/>
  <c r="F64" i="30"/>
  <c r="B63" i="30"/>
  <c r="B66" i="30"/>
  <c r="A84" i="30"/>
  <c r="A57" i="30"/>
  <c r="G74" i="30"/>
  <c r="B72" i="30"/>
  <c r="A38" i="30"/>
  <c r="A35" i="30"/>
  <c r="C58" i="30"/>
  <c r="C77" i="30"/>
  <c r="F85" i="30"/>
  <c r="C60" i="30"/>
  <c r="A88" i="30"/>
  <c r="B8" i="30"/>
  <c r="A92" i="30"/>
  <c r="A49" i="30"/>
  <c r="B69" i="30"/>
  <c r="F23" i="30"/>
  <c r="A25" i="30"/>
  <c r="B43" i="30"/>
  <c r="C47" i="30"/>
  <c r="A65" i="30"/>
  <c r="G20" i="30"/>
  <c r="G18" i="30"/>
  <c r="B83" i="30"/>
  <c r="F37" i="30"/>
  <c r="A37" i="30"/>
  <c r="B14" i="30"/>
  <c r="B20" i="30"/>
  <c r="G73" i="30"/>
  <c r="E82" i="30"/>
  <c r="G21" i="30"/>
  <c r="F74" i="30"/>
  <c r="G34" i="30"/>
  <c r="C7" i="30"/>
  <c r="A31" i="30"/>
  <c r="F53" i="30"/>
  <c r="G15" i="30"/>
  <c r="E94" i="30"/>
  <c r="G42" i="30"/>
  <c r="F62" i="30"/>
  <c r="C9" i="30"/>
  <c r="C51" i="30"/>
  <c r="F16" i="30"/>
  <c r="A27" i="30"/>
  <c r="A89" i="30"/>
  <c r="B25" i="30"/>
  <c r="G81" i="30"/>
  <c r="B22" i="30"/>
  <c r="F33" i="30"/>
  <c r="A67" i="30"/>
  <c r="B87" i="30"/>
  <c r="A62" i="30"/>
  <c r="A82" i="30"/>
  <c r="E91" i="30"/>
  <c r="C82" i="30"/>
  <c r="C54" i="30"/>
  <c r="A69" i="30"/>
  <c r="C40" i="30"/>
  <c r="F73" i="30"/>
  <c r="G77" i="30"/>
  <c r="C29" i="30"/>
  <c r="F75" i="30"/>
  <c r="B93" i="30"/>
  <c r="C87" i="30"/>
  <c r="C12" i="30"/>
  <c r="G29" i="30"/>
  <c r="A68" i="30"/>
  <c r="A87" i="30"/>
  <c r="A32" i="30"/>
  <c r="B92" i="30"/>
  <c r="A85" i="30"/>
  <c r="B18" i="30"/>
  <c r="F42" i="30"/>
  <c r="E77" i="30"/>
  <c r="G63" i="30"/>
  <c r="F18" i="30"/>
  <c r="A12" i="30"/>
  <c r="B59" i="30"/>
  <c r="A70" i="30"/>
  <c r="G60" i="30"/>
  <c r="B6" i="30"/>
  <c r="B16" i="30"/>
  <c r="G33" i="30"/>
  <c r="G64" i="30"/>
  <c r="G76" i="30"/>
  <c r="F17" i="30"/>
  <c r="G9" i="30"/>
  <c r="B37" i="30"/>
  <c r="A81" i="30"/>
  <c r="A18" i="30"/>
  <c r="C44" i="30"/>
  <c r="C32" i="30"/>
  <c r="A7" i="30"/>
  <c r="G57" i="30"/>
  <c r="C86" i="30"/>
  <c r="B5" i="30"/>
  <c r="A51" i="30"/>
  <c r="A93" i="30"/>
  <c r="E80" i="30"/>
  <c r="A59" i="30"/>
  <c r="A61" i="30"/>
  <c r="C8" i="30"/>
  <c r="G41" i="30"/>
  <c r="A86" i="30"/>
  <c r="C89" i="30"/>
  <c r="C52" i="30"/>
  <c r="G35" i="30"/>
  <c r="F22" i="30"/>
  <c r="C23" i="30"/>
  <c r="C79" i="30"/>
  <c r="F27" i="30"/>
  <c r="A77" i="30"/>
  <c r="F83" i="30"/>
  <c r="C21" i="30"/>
  <c r="B35" i="30"/>
  <c r="G83" i="30"/>
  <c r="C55" i="30"/>
  <c r="G12" i="30"/>
  <c r="G53" i="30"/>
  <c r="B74" i="30"/>
  <c r="G85" i="30"/>
  <c r="C37" i="30"/>
  <c r="C91" i="30"/>
  <c r="A41" i="30"/>
  <c r="B31" i="30"/>
  <c r="C13" i="30"/>
  <c r="F31" i="30"/>
  <c r="F50" i="30"/>
  <c r="B60" i="30"/>
  <c r="A42" i="30"/>
  <c r="C43" i="30"/>
  <c r="C6" i="30"/>
  <c r="G61" i="30"/>
  <c r="B91" i="30"/>
  <c r="F48" i="30"/>
  <c r="A66" i="30"/>
  <c r="C92" i="30"/>
  <c r="F52" i="30"/>
  <c r="F38" i="30"/>
  <c r="G52" i="30"/>
  <c r="C28" i="30"/>
  <c r="C59" i="30"/>
  <c r="A17" i="30"/>
  <c r="A22" i="30"/>
  <c r="B62" i="30"/>
  <c r="B56" i="30"/>
  <c r="F76" i="30"/>
  <c r="B12" i="30"/>
  <c r="G19" i="30"/>
  <c r="A40" i="30"/>
  <c r="A73" i="30"/>
  <c r="G36" i="30"/>
  <c r="A14" i="30"/>
  <c r="G69" i="30"/>
  <c r="G58" i="30"/>
  <c r="C62" i="30"/>
  <c r="F70" i="30"/>
  <c r="B76" i="30"/>
  <c r="A13" i="30"/>
  <c r="G14" i="30"/>
  <c r="G31" i="30"/>
  <c r="F59" i="30"/>
  <c r="G8" i="30"/>
  <c r="C53" i="30"/>
  <c r="C4" i="30"/>
  <c r="G48" i="30"/>
  <c r="G78" i="30"/>
  <c r="B65" i="30"/>
  <c r="G38" i="30"/>
  <c r="B30" i="30"/>
  <c r="G68" i="30"/>
  <c r="E85" i="30"/>
  <c r="F67" i="30"/>
  <c r="B7" i="30"/>
  <c r="C22" i="30"/>
  <c r="A72" i="30"/>
  <c r="F56" i="30"/>
  <c r="B52" i="30"/>
  <c r="A23" i="30"/>
  <c r="B57" i="30"/>
  <c r="C76" i="30"/>
  <c r="F12" i="30"/>
  <c r="A71" i="30"/>
  <c r="B49" i="30"/>
  <c r="G26" i="30"/>
  <c r="C45" i="30"/>
  <c r="A34" i="30"/>
  <c r="F4" i="30"/>
  <c r="F41" i="30"/>
  <c r="A45" i="30"/>
  <c r="B58" i="30"/>
  <c r="A48" i="30"/>
  <c r="G24" i="30"/>
  <c r="G28" i="30"/>
  <c r="F9" i="30"/>
  <c r="F55" i="30"/>
  <c r="A4" i="30"/>
  <c r="F89" i="30"/>
  <c r="A83" i="30"/>
  <c r="A26" i="30"/>
  <c r="C30" i="30"/>
  <c r="G84" i="30"/>
  <c r="C26" i="30"/>
  <c r="B64" i="30"/>
  <c r="C33" i="30"/>
  <c r="B38" i="30"/>
  <c r="A9" i="30"/>
  <c r="E87" i="30"/>
  <c r="B26" i="30"/>
  <c r="G70" i="30"/>
  <c r="E93" i="30"/>
  <c r="B10" i="30"/>
  <c r="G10" i="30"/>
  <c r="C10" i="30"/>
  <c r="G71" i="30"/>
  <c r="F84" i="30"/>
  <c r="E86" i="30"/>
  <c r="C71" i="30"/>
  <c r="B71" i="30"/>
  <c r="G94" i="30"/>
  <c r="A94" i="30"/>
  <c r="B50" i="30"/>
  <c r="A58" i="30"/>
  <c r="F43" i="30"/>
  <c r="A76" i="30"/>
  <c r="C17" i="30"/>
  <c r="B23" i="30"/>
  <c r="F46" i="30"/>
  <c r="B86" i="30"/>
  <c r="G88" i="30"/>
  <c r="E90" i="30"/>
  <c r="B77" i="30"/>
  <c r="B90" i="30"/>
  <c r="A28" i="30"/>
  <c r="A47" i="30"/>
  <c r="B40" i="30"/>
  <c r="C75" i="30"/>
  <c r="B89" i="30"/>
  <c r="A11" i="30"/>
  <c r="C42" i="30"/>
  <c r="C61" i="30"/>
  <c r="E78" i="30"/>
  <c r="G80" i="30"/>
  <c r="B48" i="30"/>
  <c r="A10" i="30"/>
  <c r="B82" i="30"/>
  <c r="F34" i="30"/>
  <c r="B84" i="30"/>
  <c r="C83" i="30"/>
  <c r="A64" i="30"/>
  <c r="B45" i="30"/>
  <c r="C57" i="30"/>
  <c r="B81" i="30"/>
  <c r="B85" i="30"/>
  <c r="G90" i="30"/>
  <c r="F24" i="30"/>
  <c r="C41" i="30"/>
  <c r="B78" i="30"/>
  <c r="C80" i="30"/>
  <c r="C70" i="30"/>
  <c r="C5" i="30"/>
  <c r="B17" i="30"/>
  <c r="F65" i="30"/>
  <c r="F44" i="30"/>
  <c r="G16" i="30"/>
  <c r="F13" i="30"/>
  <c r="G30" i="30"/>
  <c r="B73" i="30"/>
  <c r="B4" i="30"/>
  <c r="C34" i="30"/>
  <c r="F77" i="30"/>
  <c r="G5" i="30"/>
  <c r="F54" i="30"/>
  <c r="A80" i="30"/>
  <c r="F91" i="30"/>
  <c r="A20" i="30"/>
  <c r="C93" i="30"/>
  <c r="F26" i="30"/>
  <c r="G43" i="30"/>
  <c r="B54" i="30"/>
  <c r="A16" i="30"/>
  <c r="F45" i="30"/>
  <c r="B70" i="30"/>
  <c r="A54" i="30"/>
  <c r="E88" i="30"/>
  <c r="B44" i="30"/>
  <c r="C49" i="30"/>
  <c r="E83" i="30"/>
  <c r="C19" i="30"/>
  <c r="E89" i="30"/>
  <c r="G17" i="30"/>
  <c r="G37" i="30"/>
  <c r="F58" i="30"/>
  <c r="G50" i="30"/>
  <c r="A52" i="30"/>
  <c r="C94" i="30"/>
  <c r="B88" i="30"/>
  <c r="F94" i="30"/>
  <c r="A33" i="30"/>
  <c r="F32" i="30"/>
  <c r="C73" i="30"/>
  <c r="F60" i="30"/>
  <c r="B13" i="30"/>
  <c r="F28" i="30"/>
  <c r="C38" i="30"/>
  <c r="C65" i="30"/>
  <c r="A90" i="30"/>
  <c r="A19" i="30"/>
  <c r="F61" i="30"/>
  <c r="G62" i="30"/>
  <c r="F25" i="30"/>
  <c r="C46" i="30"/>
  <c r="E84" i="30"/>
  <c r="F19" i="30"/>
  <c r="A30" i="30"/>
  <c r="G44" i="30"/>
  <c r="G13" i="30"/>
  <c r="B53" i="30"/>
  <c r="C39" i="30"/>
  <c r="G46" i="30"/>
  <c r="C90" i="30"/>
  <c r="G49" i="30"/>
  <c r="G39" i="30"/>
  <c r="B32" i="30"/>
  <c r="F36" i="30"/>
  <c r="C63" i="30"/>
  <c r="F10" i="30"/>
  <c r="A21" i="30"/>
  <c r="A74" i="30"/>
  <c r="F78" i="30"/>
  <c r="B19" i="30"/>
  <c r="B47" i="30"/>
  <c r="G72" i="30"/>
  <c r="A39" i="30"/>
  <c r="G22" i="30"/>
  <c r="G47" i="30"/>
  <c r="C27" i="30"/>
  <c r="C16" i="30"/>
  <c r="F7" i="30"/>
  <c r="B61" i="30"/>
  <c r="G66" i="30"/>
  <c r="C11" i="30"/>
  <c r="B27" i="30"/>
  <c r="B55" i="30"/>
  <c r="F5" i="30"/>
  <c r="C84" i="30"/>
  <c r="Y135" i="27" l="1"/>
  <c r="W136" i="27"/>
  <c r="V134" i="27"/>
  <c r="Z134" i="27" s="1"/>
  <c r="Z133" i="27"/>
  <c r="U149" i="27"/>
  <c r="U148" i="27"/>
  <c r="T119" i="27"/>
  <c r="U118" i="27"/>
  <c r="Y116" i="27"/>
  <c r="U116" i="27"/>
  <c r="V116" i="27" s="1"/>
  <c r="U117" i="27"/>
  <c r="Y117" i="27"/>
  <c r="W118" i="27"/>
  <c r="W102" i="27"/>
  <c r="Y101" i="27"/>
  <c r="R9" i="27"/>
  <c r="R13" i="27"/>
  <c r="R17" i="27"/>
  <c r="R21" i="27"/>
  <c r="R25" i="27"/>
  <c r="R29" i="27"/>
  <c r="R33" i="27"/>
  <c r="R37" i="27"/>
  <c r="R41" i="27"/>
  <c r="R45" i="27"/>
  <c r="R49" i="27"/>
  <c r="R53" i="27"/>
  <c r="R57" i="27"/>
  <c r="R61" i="27"/>
  <c r="R65" i="27"/>
  <c r="R69" i="27"/>
  <c r="R73" i="27"/>
  <c r="R77" i="27"/>
  <c r="R81" i="27"/>
  <c r="R12" i="27"/>
  <c r="R16" i="27"/>
  <c r="R20" i="27"/>
  <c r="R24" i="27"/>
  <c r="R28" i="27"/>
  <c r="R32" i="27"/>
  <c r="R40" i="27"/>
  <c r="R48" i="27"/>
  <c r="R56" i="27"/>
  <c r="R64" i="27"/>
  <c r="R72" i="27"/>
  <c r="R80" i="27"/>
  <c r="R26" i="27"/>
  <c r="R38" i="27"/>
  <c r="R54" i="27"/>
  <c r="R74" i="27"/>
  <c r="R78" i="27"/>
  <c r="R95" i="27"/>
  <c r="R88" i="27"/>
  <c r="R87" i="27"/>
  <c r="R93" i="27"/>
  <c r="R8" i="27"/>
  <c r="R36" i="27"/>
  <c r="R44" i="27"/>
  <c r="R52" i="27"/>
  <c r="R60" i="27"/>
  <c r="R68" i="27"/>
  <c r="R76" i="27"/>
  <c r="R90" i="27"/>
  <c r="R96" i="27"/>
  <c r="R14" i="27"/>
  <c r="R18" i="27"/>
  <c r="R34" i="27"/>
  <c r="R50" i="27"/>
  <c r="R66" i="27"/>
  <c r="R70" i="27"/>
  <c r="R86" i="27"/>
  <c r="R92" i="27"/>
  <c r="R11" i="27"/>
  <c r="R15" i="27"/>
  <c r="R19" i="27"/>
  <c r="R23" i="27"/>
  <c r="R27" i="27"/>
  <c r="R31" i="27"/>
  <c r="R35" i="27"/>
  <c r="R39" i="27"/>
  <c r="R43" i="27"/>
  <c r="R47" i="27"/>
  <c r="R51" i="27"/>
  <c r="R55" i="27"/>
  <c r="R59" i="27"/>
  <c r="R63" i="27"/>
  <c r="R67" i="27"/>
  <c r="R71" i="27"/>
  <c r="R75" i="27"/>
  <c r="R79" i="27"/>
  <c r="R85" i="27"/>
  <c r="R91" i="27"/>
  <c r="R84" i="27"/>
  <c r="R10" i="27"/>
  <c r="R22" i="27"/>
  <c r="R30" i="27"/>
  <c r="R42" i="27"/>
  <c r="R46" i="27"/>
  <c r="R58" i="27"/>
  <c r="R62" i="27"/>
  <c r="R83" i="27"/>
  <c r="R82" i="27"/>
  <c r="R89" i="27"/>
  <c r="R94" i="27"/>
  <c r="U72" i="27"/>
  <c r="U74" i="27"/>
  <c r="U76" i="27"/>
  <c r="U75" i="27"/>
  <c r="W13" i="27"/>
  <c r="U70" i="27"/>
  <c r="T69" i="27"/>
  <c r="R6" i="27"/>
  <c r="R7" i="27"/>
  <c r="E75" i="30"/>
  <c r="E74" i="30"/>
  <c r="E73" i="30"/>
  <c r="E72" i="30"/>
  <c r="E71" i="30"/>
  <c r="E70" i="30"/>
  <c r="E69" i="30"/>
  <c r="E68" i="30"/>
  <c r="E67" i="30"/>
  <c r="U150" i="27" l="1"/>
  <c r="V135" i="27"/>
  <c r="W137" i="27"/>
  <c r="Y136" i="27"/>
  <c r="T120" i="27"/>
  <c r="U119" i="27"/>
  <c r="W119" i="27"/>
  <c r="Y118" i="27"/>
  <c r="V117" i="27"/>
  <c r="Z116" i="27"/>
  <c r="Y102" i="27"/>
  <c r="W103" i="27"/>
  <c r="T68" i="27"/>
  <c r="U69" i="27"/>
  <c r="W14" i="27"/>
  <c r="E66" i="30"/>
  <c r="W138" i="27" l="1"/>
  <c r="Y137" i="27"/>
  <c r="Z135" i="27"/>
  <c r="V136" i="27"/>
  <c r="U151" i="27"/>
  <c r="Z117" i="27"/>
  <c r="V118" i="27"/>
  <c r="W120" i="27"/>
  <c r="Y119" i="27"/>
  <c r="T121" i="27"/>
  <c r="U120" i="27"/>
  <c r="W104" i="27"/>
  <c r="Y103" i="27"/>
  <c r="T67" i="27"/>
  <c r="U68" i="27"/>
  <c r="W15" i="27"/>
  <c r="E65" i="30"/>
  <c r="V137" i="27" l="1"/>
  <c r="Z136" i="27"/>
  <c r="U152" i="27"/>
  <c r="Y138" i="27"/>
  <c r="W139" i="27"/>
  <c r="T122" i="27"/>
  <c r="U121" i="27"/>
  <c r="Y120" i="27"/>
  <c r="W121" i="27"/>
  <c r="V119" i="27"/>
  <c r="Z118" i="27"/>
  <c r="Y104" i="27"/>
  <c r="W105" i="27"/>
  <c r="W16" i="27"/>
  <c r="T66" i="27"/>
  <c r="U67" i="27"/>
  <c r="E64" i="30"/>
  <c r="W140" i="27" l="1"/>
  <c r="Y139" i="27"/>
  <c r="U153" i="27"/>
  <c r="V138" i="27"/>
  <c r="Z137" i="27"/>
  <c r="T123" i="27"/>
  <c r="U122" i="27"/>
  <c r="V120" i="27"/>
  <c r="Z119" i="27"/>
  <c r="W122" i="27"/>
  <c r="Y121" i="27"/>
  <c r="W106" i="27"/>
  <c r="Y105" i="27"/>
  <c r="T65" i="27"/>
  <c r="U66" i="27"/>
  <c r="W17" i="27"/>
  <c r="E63" i="30"/>
  <c r="V139" i="27" l="1"/>
  <c r="Z138" i="27"/>
  <c r="U154" i="27"/>
  <c r="Y140" i="27"/>
  <c r="W141" i="27"/>
  <c r="T124" i="27"/>
  <c r="U123" i="27"/>
  <c r="Y122" i="27"/>
  <c r="W123" i="27"/>
  <c r="Z120" i="27"/>
  <c r="V121" i="27"/>
  <c r="Y106" i="27"/>
  <c r="W107" i="27"/>
  <c r="W18" i="27"/>
  <c r="T64" i="27"/>
  <c r="U65" i="27"/>
  <c r="E62" i="30"/>
  <c r="W142" i="27" l="1"/>
  <c r="Y141" i="27"/>
  <c r="U155" i="27"/>
  <c r="V140" i="27"/>
  <c r="Z139" i="27"/>
  <c r="T125" i="27"/>
  <c r="U124" i="27"/>
  <c r="V122" i="27"/>
  <c r="Z121" i="27"/>
  <c r="W124" i="27"/>
  <c r="Y123" i="27"/>
  <c r="W108" i="27"/>
  <c r="Y107" i="27"/>
  <c r="T63" i="27"/>
  <c r="U64" i="27"/>
  <c r="W19" i="27"/>
  <c r="E61" i="30"/>
  <c r="V141" i="27" l="1"/>
  <c r="Z140" i="27"/>
  <c r="U156" i="27"/>
  <c r="W143" i="27"/>
  <c r="Y142" i="27"/>
  <c r="T126" i="27"/>
  <c r="U125" i="27"/>
  <c r="Y124" i="27"/>
  <c r="W125" i="27"/>
  <c r="Z122" i="27"/>
  <c r="V123" i="27"/>
  <c r="W109" i="27"/>
  <c r="Y108" i="27"/>
  <c r="W20" i="27"/>
  <c r="T62" i="27"/>
  <c r="U63" i="27"/>
  <c r="E60" i="30"/>
  <c r="Y143" i="27" l="1"/>
  <c r="W144" i="27"/>
  <c r="U157" i="27"/>
  <c r="Z141" i="27"/>
  <c r="V142" i="27"/>
  <c r="U126" i="27"/>
  <c r="T127" i="27"/>
  <c r="V124" i="27"/>
  <c r="Z123" i="27"/>
  <c r="Y125" i="27"/>
  <c r="W126" i="27"/>
  <c r="W110" i="27"/>
  <c r="Y109" i="27"/>
  <c r="U62" i="27"/>
  <c r="T61" i="27"/>
  <c r="W21" i="27"/>
  <c r="E59" i="30"/>
  <c r="V143" i="27" l="1"/>
  <c r="Z142" i="27"/>
  <c r="U158" i="27"/>
  <c r="W145" i="27"/>
  <c r="Y144" i="27"/>
  <c r="W127" i="27"/>
  <c r="Y126" i="27"/>
  <c r="V125" i="27"/>
  <c r="Z124" i="27"/>
  <c r="T128" i="27"/>
  <c r="U127" i="27"/>
  <c r="Y110" i="27"/>
  <c r="W111" i="27"/>
  <c r="W22" i="27"/>
  <c r="T60" i="27"/>
  <c r="U61" i="27"/>
  <c r="E58" i="30"/>
  <c r="Y145" i="27" l="1"/>
  <c r="W146" i="27"/>
  <c r="U159" i="27"/>
  <c r="Z143" i="27"/>
  <c r="V144" i="27"/>
  <c r="W128" i="27"/>
  <c r="Y127" i="27"/>
  <c r="T129" i="27"/>
  <c r="U128" i="27"/>
  <c r="V126" i="27"/>
  <c r="Z125" i="27"/>
  <c r="W112" i="27"/>
  <c r="Y111" i="27"/>
  <c r="T59" i="27"/>
  <c r="U60" i="27"/>
  <c r="W23" i="27"/>
  <c r="E57" i="30"/>
  <c r="V145" i="27" l="1"/>
  <c r="Z144" i="27"/>
  <c r="U160" i="27"/>
  <c r="W147" i="27"/>
  <c r="Y146" i="27"/>
  <c r="Y128" i="27"/>
  <c r="W129" i="27"/>
  <c r="V127" i="27"/>
  <c r="Z126" i="27"/>
  <c r="T130" i="27"/>
  <c r="U129" i="27"/>
  <c r="Y112" i="27"/>
  <c r="W113" i="27"/>
  <c r="T58" i="27"/>
  <c r="U59" i="27"/>
  <c r="W24" i="27"/>
  <c r="E56" i="30"/>
  <c r="W148" i="27" l="1"/>
  <c r="Y147" i="27"/>
  <c r="V146" i="27"/>
  <c r="Z145" i="27"/>
  <c r="U162" i="27"/>
  <c r="U161" i="27"/>
  <c r="T131" i="27"/>
  <c r="U131" i="27" s="1"/>
  <c r="U130" i="27"/>
  <c r="V128" i="27"/>
  <c r="Z127" i="27"/>
  <c r="Y129" i="27"/>
  <c r="W130" i="27"/>
  <c r="W114" i="27"/>
  <c r="Y114" i="27" s="1"/>
  <c r="Y113" i="27"/>
  <c r="T57" i="27"/>
  <c r="U58" i="27"/>
  <c r="W25" i="27"/>
  <c r="E55" i="30"/>
  <c r="V147" i="27" l="1"/>
  <c r="Z146" i="27"/>
  <c r="Y148" i="27"/>
  <c r="W149" i="27"/>
  <c r="W131" i="27"/>
  <c r="Y131" i="27" s="1"/>
  <c r="Y130" i="27"/>
  <c r="Z128" i="27"/>
  <c r="V129" i="27"/>
  <c r="W26" i="27"/>
  <c r="T56" i="27"/>
  <c r="U57" i="27"/>
  <c r="E54" i="30"/>
  <c r="W150" i="27" l="1"/>
  <c r="Y149" i="27"/>
  <c r="V148" i="27"/>
  <c r="Z147" i="27"/>
  <c r="Z129" i="27"/>
  <c r="V130" i="27"/>
  <c r="T55" i="27"/>
  <c r="U56" i="27"/>
  <c r="W27" i="27"/>
  <c r="E53" i="30"/>
  <c r="Z148" i="27" l="1"/>
  <c r="V149" i="27"/>
  <c r="W151" i="27"/>
  <c r="Y150" i="27"/>
  <c r="V131" i="27"/>
  <c r="Z131" i="27" s="1"/>
  <c r="Z130" i="27"/>
  <c r="W28" i="27"/>
  <c r="T54" i="27"/>
  <c r="U55" i="27"/>
  <c r="E52" i="30"/>
  <c r="Y151" i="27" l="1"/>
  <c r="W152" i="27"/>
  <c r="Z149" i="27"/>
  <c r="V150" i="27"/>
  <c r="T53" i="27"/>
  <c r="U54" i="27"/>
  <c r="W29" i="27"/>
  <c r="E51" i="30"/>
  <c r="V151" i="27" l="1"/>
  <c r="Z150" i="27"/>
  <c r="W153" i="27"/>
  <c r="Y152" i="27"/>
  <c r="T52" i="27"/>
  <c r="U53" i="27"/>
  <c r="W30" i="27"/>
  <c r="E50" i="30"/>
  <c r="Y153" i="27" l="1"/>
  <c r="W154" i="27"/>
  <c r="Z151" i="27"/>
  <c r="V152" i="27"/>
  <c r="W31" i="27"/>
  <c r="T51" i="27"/>
  <c r="U52" i="27"/>
  <c r="E49" i="30"/>
  <c r="Z152" i="27" l="1"/>
  <c r="V153" i="27"/>
  <c r="Y154" i="27"/>
  <c r="W155" i="27"/>
  <c r="T50" i="27"/>
  <c r="U51" i="27"/>
  <c r="W32" i="27"/>
  <c r="E48" i="30"/>
  <c r="W156" i="27" l="1"/>
  <c r="Y155" i="27"/>
  <c r="V154" i="27"/>
  <c r="Z153" i="27"/>
  <c r="W33" i="27"/>
  <c r="T49" i="27"/>
  <c r="U50" i="27"/>
  <c r="E47" i="30"/>
  <c r="V155" i="27" l="1"/>
  <c r="Z154" i="27"/>
  <c r="Y156" i="27"/>
  <c r="W157" i="27"/>
  <c r="T48" i="27"/>
  <c r="U49" i="27"/>
  <c r="W34" i="27"/>
  <c r="E46" i="30"/>
  <c r="W158" i="27" l="1"/>
  <c r="Y157" i="27"/>
  <c r="V156" i="27"/>
  <c r="Z155" i="27"/>
  <c r="W35" i="27"/>
  <c r="T47" i="27"/>
  <c r="U48" i="27"/>
  <c r="E45" i="30"/>
  <c r="V157" i="27" l="1"/>
  <c r="Z156" i="27"/>
  <c r="W159" i="27"/>
  <c r="Y158" i="27"/>
  <c r="T46" i="27"/>
  <c r="U47" i="27"/>
  <c r="W36" i="27"/>
  <c r="E44" i="30"/>
  <c r="Y159" i="27" l="1"/>
  <c r="W160" i="27"/>
  <c r="Z157" i="27"/>
  <c r="V158" i="27"/>
  <c r="W37" i="27"/>
  <c r="U46" i="27"/>
  <c r="T45" i="27"/>
  <c r="E43" i="30"/>
  <c r="W161" i="27" l="1"/>
  <c r="Y160" i="27"/>
  <c r="V159" i="27"/>
  <c r="Z158" i="27"/>
  <c r="T44" i="27"/>
  <c r="U45" i="27"/>
  <c r="W38" i="27"/>
  <c r="E42" i="30"/>
  <c r="Z159" i="27" l="1"/>
  <c r="V160" i="27"/>
  <c r="Y161" i="27"/>
  <c r="W162" i="27"/>
  <c r="Y162" i="27" s="1"/>
  <c r="W39" i="27"/>
  <c r="T43" i="27"/>
  <c r="U44" i="27"/>
  <c r="E41" i="30"/>
  <c r="Z160" i="27" l="1"/>
  <c r="V161" i="27"/>
  <c r="T42" i="27"/>
  <c r="U43" i="27"/>
  <c r="W40" i="27"/>
  <c r="E40" i="30"/>
  <c r="V162" i="27" l="1"/>
  <c r="Z161" i="27"/>
  <c r="W41" i="27"/>
  <c r="T41" i="27"/>
  <c r="U42" i="27"/>
  <c r="E39" i="30"/>
  <c r="Z162" i="27" l="1"/>
  <c r="V163" i="27"/>
  <c r="T40" i="27"/>
  <c r="U41" i="27"/>
  <c r="W42" i="27"/>
  <c r="Y41" i="27"/>
  <c r="E38" i="30"/>
  <c r="I39" i="30"/>
  <c r="V164" i="27" l="1"/>
  <c r="Z163" i="27"/>
  <c r="Y42" i="27"/>
  <c r="W43" i="27"/>
  <c r="T39" i="27"/>
  <c r="U40" i="27"/>
  <c r="Y40" i="27"/>
  <c r="I40" i="30"/>
  <c r="E37" i="30"/>
  <c r="I38" i="30"/>
  <c r="V165" i="27" l="1"/>
  <c r="Z164" i="27"/>
  <c r="Y43" i="27"/>
  <c r="W44" i="27"/>
  <c r="T38" i="27"/>
  <c r="U39" i="27"/>
  <c r="Y39" i="27"/>
  <c r="I41" i="30"/>
  <c r="E36" i="30"/>
  <c r="I37" i="30"/>
  <c r="Z165" i="27" l="1"/>
  <c r="V166" i="27"/>
  <c r="T37" i="27"/>
  <c r="U38" i="27"/>
  <c r="Y38" i="27"/>
  <c r="W45" i="27"/>
  <c r="Y44" i="27"/>
  <c r="E35" i="30"/>
  <c r="I36" i="30"/>
  <c r="I42" i="30"/>
  <c r="Z166" i="27" l="1"/>
  <c r="V167" i="27"/>
  <c r="Y45" i="27"/>
  <c r="W46" i="27"/>
  <c r="T36" i="27"/>
  <c r="U37" i="27"/>
  <c r="Y37" i="27"/>
  <c r="I43" i="30"/>
  <c r="E34" i="30"/>
  <c r="I35" i="30"/>
  <c r="Z167" i="27" l="1"/>
  <c r="V168" i="27"/>
  <c r="T35" i="27"/>
  <c r="U36" i="27"/>
  <c r="Y36" i="27"/>
  <c r="Y46" i="27"/>
  <c r="W47" i="27"/>
  <c r="E33" i="30"/>
  <c r="I34" i="30"/>
  <c r="I44" i="30"/>
  <c r="Z168" i="27" l="1"/>
  <c r="V169" i="27"/>
  <c r="Z169" i="27" s="1"/>
  <c r="W48" i="27"/>
  <c r="Y47" i="27"/>
  <c r="T34" i="27"/>
  <c r="U35" i="27"/>
  <c r="Y35" i="27"/>
  <c r="E32" i="30"/>
  <c r="I33" i="30"/>
  <c r="I45" i="30"/>
  <c r="T33" i="27" l="1"/>
  <c r="U34" i="27"/>
  <c r="Y34" i="27"/>
  <c r="Y48" i="27"/>
  <c r="W49" i="27"/>
  <c r="E31" i="30"/>
  <c r="I32" i="30"/>
  <c r="I46" i="30"/>
  <c r="W50" i="27" l="1"/>
  <c r="Y49" i="27"/>
  <c r="T32" i="27"/>
  <c r="U33" i="27"/>
  <c r="Y33" i="27"/>
  <c r="E30" i="30"/>
  <c r="I31" i="30"/>
  <c r="I47" i="30"/>
  <c r="T31" i="27" l="1"/>
  <c r="U32" i="27"/>
  <c r="Y32" i="27"/>
  <c r="W51" i="27"/>
  <c r="Y50" i="27"/>
  <c r="E29" i="30"/>
  <c r="I48" i="30"/>
  <c r="I30" i="30"/>
  <c r="Y51" i="27" l="1"/>
  <c r="W52" i="27"/>
  <c r="T30" i="27"/>
  <c r="U31" i="27"/>
  <c r="Y31" i="27"/>
  <c r="I49" i="30"/>
  <c r="E28" i="30"/>
  <c r="I29" i="30"/>
  <c r="U30" i="27" l="1"/>
  <c r="T29" i="27"/>
  <c r="Y30" i="27"/>
  <c r="W53" i="27"/>
  <c r="Y52" i="27"/>
  <c r="E27" i="30"/>
  <c r="I28" i="30"/>
  <c r="I50" i="30"/>
  <c r="W54" i="27" l="1"/>
  <c r="Y53" i="27"/>
  <c r="T28" i="27"/>
  <c r="U29" i="27"/>
  <c r="Y29" i="27"/>
  <c r="I51" i="30"/>
  <c r="E26" i="30"/>
  <c r="I27" i="30"/>
  <c r="T27" i="27" l="1"/>
  <c r="U28" i="27"/>
  <c r="Y28" i="27"/>
  <c r="Y54" i="27"/>
  <c r="W55" i="27"/>
  <c r="E25" i="30"/>
  <c r="I26" i="30"/>
  <c r="I52" i="30"/>
  <c r="W56" i="27" l="1"/>
  <c r="Y55" i="27"/>
  <c r="T26" i="27"/>
  <c r="U27" i="27"/>
  <c r="Y27" i="27"/>
  <c r="I53" i="30"/>
  <c r="E24" i="30"/>
  <c r="I25" i="30"/>
  <c r="T25" i="27" l="1"/>
  <c r="U26" i="27"/>
  <c r="Y26" i="27"/>
  <c r="Y56" i="27"/>
  <c r="W57" i="27"/>
  <c r="E23" i="30"/>
  <c r="I24" i="30"/>
  <c r="I54" i="30"/>
  <c r="W58" i="27" l="1"/>
  <c r="Y57" i="27"/>
  <c r="T24" i="27"/>
  <c r="U25" i="27"/>
  <c r="Y25" i="27"/>
  <c r="I55" i="30"/>
  <c r="I23" i="30"/>
  <c r="E22" i="30"/>
  <c r="T23" i="27" l="1"/>
  <c r="U24" i="27"/>
  <c r="Y24" i="27"/>
  <c r="Y58" i="27"/>
  <c r="W59" i="27"/>
  <c r="E21" i="30"/>
  <c r="I22" i="30"/>
  <c r="I56" i="30"/>
  <c r="Y59" i="27" l="1"/>
  <c r="W60" i="27"/>
  <c r="T22" i="27"/>
  <c r="U23" i="27"/>
  <c r="Y23" i="27"/>
  <c r="I57" i="30"/>
  <c r="E20" i="30"/>
  <c r="I21" i="30"/>
  <c r="T21" i="27" l="1"/>
  <c r="U22" i="27"/>
  <c r="Y22" i="27"/>
  <c r="W61" i="27"/>
  <c r="Y60" i="27"/>
  <c r="E19" i="30"/>
  <c r="I20" i="30"/>
  <c r="I58" i="30"/>
  <c r="W62" i="27" l="1"/>
  <c r="Y61" i="27"/>
  <c r="T20" i="27"/>
  <c r="U21" i="27"/>
  <c r="Y21" i="27"/>
  <c r="I59" i="30"/>
  <c r="E18" i="30"/>
  <c r="I19" i="30"/>
  <c r="T19" i="27" l="1"/>
  <c r="U20" i="27"/>
  <c r="Y20" i="27"/>
  <c r="Y62" i="27"/>
  <c r="W63" i="27"/>
  <c r="E17" i="30"/>
  <c r="I18" i="30"/>
  <c r="I60" i="30"/>
  <c r="W64" i="27" l="1"/>
  <c r="Y63" i="27"/>
  <c r="T18" i="27"/>
  <c r="U19" i="27"/>
  <c r="Y19" i="27"/>
  <c r="I61" i="30"/>
  <c r="E16" i="30"/>
  <c r="I17" i="30"/>
  <c r="T17" i="27" l="1"/>
  <c r="U18" i="27"/>
  <c r="Y18" i="27"/>
  <c r="Y64" i="27"/>
  <c r="W65" i="27"/>
  <c r="E15" i="30"/>
  <c r="I16" i="30"/>
  <c r="I62" i="30"/>
  <c r="W66" i="27" l="1"/>
  <c r="Y65" i="27"/>
  <c r="T16" i="27"/>
  <c r="U17" i="27"/>
  <c r="Y17" i="27"/>
  <c r="I63" i="30"/>
  <c r="E14" i="30"/>
  <c r="I15" i="30"/>
  <c r="T15" i="27" l="1"/>
  <c r="U16" i="27"/>
  <c r="Y16" i="27"/>
  <c r="Y66" i="27"/>
  <c r="W67" i="27"/>
  <c r="E13" i="30"/>
  <c r="I14" i="30"/>
  <c r="I64" i="30"/>
  <c r="Y67" i="27" l="1"/>
  <c r="W68" i="27"/>
  <c r="T14" i="27"/>
  <c r="U15" i="27"/>
  <c r="Y15" i="27"/>
  <c r="I65" i="30"/>
  <c r="E12" i="30"/>
  <c r="I13" i="30"/>
  <c r="W69" i="27" l="1"/>
  <c r="Y68" i="27"/>
  <c r="U14" i="27"/>
  <c r="T13" i="27"/>
  <c r="Y14" i="27"/>
  <c r="I66" i="30"/>
  <c r="E11" i="30"/>
  <c r="I12" i="30"/>
  <c r="Y69" i="27" l="1"/>
  <c r="W70" i="27"/>
  <c r="T12" i="27"/>
  <c r="U13" i="27"/>
  <c r="Y13" i="27"/>
  <c r="I67" i="30"/>
  <c r="E10" i="30"/>
  <c r="I11" i="30"/>
  <c r="Y70" i="27" l="1"/>
  <c r="W71" i="27"/>
  <c r="T11" i="27"/>
  <c r="U12" i="27"/>
  <c r="Y12" i="27"/>
  <c r="I68" i="30"/>
  <c r="E9" i="30"/>
  <c r="I10" i="30"/>
  <c r="W72" i="27" l="1"/>
  <c r="Y71" i="27"/>
  <c r="T10" i="27"/>
  <c r="U11" i="27"/>
  <c r="Y11" i="27"/>
  <c r="I69" i="30"/>
  <c r="I9" i="30"/>
  <c r="E8" i="30"/>
  <c r="T9" i="27" l="1"/>
  <c r="Y10" i="27"/>
  <c r="U10" i="27"/>
  <c r="Y72" i="27"/>
  <c r="W73" i="27"/>
  <c r="E7" i="30"/>
  <c r="I8" i="30"/>
  <c r="I70" i="30"/>
  <c r="W74" i="27" l="1"/>
  <c r="Y73" i="27"/>
  <c r="Y9" i="27"/>
  <c r="T8" i="27"/>
  <c r="U9" i="27"/>
  <c r="I71" i="30"/>
  <c r="E6" i="30"/>
  <c r="I7" i="30"/>
  <c r="U8" i="27" l="1"/>
  <c r="Y8" i="27"/>
  <c r="T7" i="27"/>
  <c r="W75" i="27"/>
  <c r="Y74" i="27"/>
  <c r="I72" i="30"/>
  <c r="I6" i="30"/>
  <c r="E5" i="30"/>
  <c r="Y75" i="27" l="1"/>
  <c r="W76" i="27"/>
  <c r="T6" i="27"/>
  <c r="Y7" i="27"/>
  <c r="U7" i="27"/>
  <c r="I73" i="30"/>
  <c r="E4" i="30"/>
  <c r="D4" i="30"/>
  <c r="I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 s="1"/>
  <c r="D68" i="30" s="1"/>
  <c r="D69" i="30" s="1"/>
  <c r="D70" i="30" s="1"/>
  <c r="D71" i="30" s="1"/>
  <c r="D72" i="30" s="1"/>
  <c r="D73" i="30" s="1"/>
  <c r="D74" i="30" s="1"/>
  <c r="D75" i="30" s="1"/>
  <c r="D76" i="30" s="1"/>
  <c r="D77" i="30" s="1"/>
  <c r="D78" i="30" s="1"/>
  <c r="D79" i="30" s="1"/>
  <c r="D80" i="30" s="1"/>
  <c r="D81" i="30" s="1"/>
  <c r="D82" i="30" s="1"/>
  <c r="D83" i="30" s="1"/>
  <c r="D84" i="30" s="1"/>
  <c r="H65" i="30" l="1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U6" i="27"/>
  <c r="V6" i="27" s="1"/>
  <c r="Y6" i="27"/>
  <c r="W77" i="27"/>
  <c r="Y76" i="27"/>
  <c r="H66" i="30"/>
  <c r="I74" i="30"/>
  <c r="I4" i="30"/>
  <c r="D85" i="30"/>
  <c r="Z6" i="27" l="1"/>
  <c r="V7" i="27"/>
  <c r="W78" i="27"/>
  <c r="Y77" i="27"/>
  <c r="H67" i="30"/>
  <c r="I75" i="30"/>
  <c r="D86" i="30"/>
  <c r="Y78" i="27" l="1"/>
  <c r="W79" i="27"/>
  <c r="V8" i="27"/>
  <c r="Z7" i="27"/>
  <c r="H68" i="30"/>
  <c r="I76" i="30"/>
  <c r="D87" i="30"/>
  <c r="W80" i="27" l="1"/>
  <c r="Y79" i="27"/>
  <c r="Z8" i="27"/>
  <c r="V9" i="27"/>
  <c r="H69" i="30"/>
  <c r="I77" i="30"/>
  <c r="D88" i="30"/>
  <c r="Z9" i="27" l="1"/>
  <c r="V10" i="27"/>
  <c r="Y80" i="27"/>
  <c r="W81" i="27"/>
  <c r="H70" i="30"/>
  <c r="I78" i="30"/>
  <c r="D89" i="30"/>
  <c r="W82" i="27" l="1"/>
  <c r="Y81" i="27"/>
  <c r="V11" i="27"/>
  <c r="Z10" i="27"/>
  <c r="H71" i="30"/>
  <c r="I79" i="30"/>
  <c r="D90" i="30"/>
  <c r="V12" i="27" l="1"/>
  <c r="Z11" i="27"/>
  <c r="Y82" i="27"/>
  <c r="W83" i="27"/>
  <c r="H72" i="30"/>
  <c r="I80" i="30"/>
  <c r="D91" i="30"/>
  <c r="Y83" i="27" l="1"/>
  <c r="W84" i="27"/>
  <c r="V13" i="27"/>
  <c r="Z12" i="27"/>
  <c r="H73" i="30"/>
  <c r="I81" i="30"/>
  <c r="D92" i="30"/>
  <c r="Z13" i="27" l="1"/>
  <c r="V14" i="27"/>
  <c r="W85" i="27"/>
  <c r="Y84" i="27"/>
  <c r="H74" i="30"/>
  <c r="I82" i="30"/>
  <c r="D93" i="30"/>
  <c r="Y85" i="27" l="1"/>
  <c r="W86" i="27"/>
  <c r="Z14" i="27"/>
  <c r="V15" i="27"/>
  <c r="H75" i="30"/>
  <c r="I83" i="30"/>
  <c r="D94" i="30"/>
  <c r="W87" i="27" l="1"/>
  <c r="Y86" i="27"/>
  <c r="V16" i="27"/>
  <c r="Z15" i="27"/>
  <c r="H94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3" i="30"/>
  <c r="H89" i="30"/>
  <c r="H90" i="30"/>
  <c r="H92" i="30"/>
  <c r="H91" i="30"/>
  <c r="I84" i="30"/>
  <c r="Z16" i="27" l="1"/>
  <c r="V17" i="27"/>
  <c r="Y87" i="27"/>
  <c r="W88" i="27"/>
  <c r="I85" i="30"/>
  <c r="W89" i="27" l="1"/>
  <c r="Y88" i="27"/>
  <c r="Z17" i="27"/>
  <c r="V18" i="27"/>
  <c r="I86" i="30"/>
  <c r="Z18" i="27" l="1"/>
  <c r="V19" i="27"/>
  <c r="Y89" i="27"/>
  <c r="W90" i="27"/>
  <c r="I87" i="30"/>
  <c r="W91" i="27" l="1"/>
  <c r="Y90" i="27"/>
  <c r="V20" i="27"/>
  <c r="Z19" i="27"/>
  <c r="I88" i="30"/>
  <c r="V21" i="27" l="1"/>
  <c r="Z20" i="27"/>
  <c r="W92" i="27"/>
  <c r="Y91" i="27"/>
  <c r="I89" i="30"/>
  <c r="W93" i="27" l="1"/>
  <c r="Y92" i="27"/>
  <c r="V22" i="27"/>
  <c r="Z21" i="27"/>
  <c r="I90" i="30"/>
  <c r="Z22" i="27" l="1"/>
  <c r="V23" i="27"/>
  <c r="W94" i="27"/>
  <c r="Y93" i="27"/>
  <c r="I91" i="30"/>
  <c r="W95" i="27" l="1"/>
  <c r="Y94" i="27"/>
  <c r="Z23" i="27"/>
  <c r="V24" i="27"/>
  <c r="I92" i="30"/>
  <c r="Z24" i="27" l="1"/>
  <c r="V25" i="27"/>
  <c r="Y95" i="27"/>
  <c r="W96" i="27"/>
  <c r="Y96" i="27" s="1"/>
  <c r="I93" i="30"/>
  <c r="I94" i="30"/>
  <c r="Z25" i="27" l="1"/>
  <c r="V26" i="27"/>
  <c r="V27" i="27" l="1"/>
  <c r="Z26" i="27"/>
  <c r="V28" i="27" l="1"/>
  <c r="Z27" i="27"/>
  <c r="V29" i="27" l="1"/>
  <c r="Z28" i="27"/>
  <c r="Z29" i="27" l="1"/>
  <c r="V30" i="27"/>
  <c r="Z30" i="27" l="1"/>
  <c r="V31" i="27"/>
  <c r="Z31" i="27" l="1"/>
  <c r="V32" i="27"/>
  <c r="Z32" i="27" l="1"/>
  <c r="V33" i="27"/>
  <c r="Z33" i="27" l="1"/>
  <c r="V34" i="27"/>
  <c r="Z34" i="27" l="1"/>
  <c r="V35" i="27"/>
  <c r="Z35" i="27" l="1"/>
  <c r="V36" i="27"/>
  <c r="V37" i="27" l="1"/>
  <c r="Z36" i="27"/>
  <c r="V38" i="27" l="1"/>
  <c r="Z37" i="27"/>
  <c r="Z38" i="27" l="1"/>
  <c r="V39" i="27"/>
  <c r="V40" i="27" l="1"/>
  <c r="Z39" i="27"/>
  <c r="V41" i="27" l="1"/>
  <c r="Z40" i="27"/>
  <c r="Z41" i="27" l="1"/>
  <c r="V42" i="27"/>
  <c r="Z42" i="27" l="1"/>
  <c r="V43" i="27"/>
  <c r="Z43" i="27" l="1"/>
  <c r="V44" i="27"/>
  <c r="V45" i="27" l="1"/>
  <c r="Z44" i="27"/>
  <c r="Z45" i="27" l="1"/>
  <c r="V46" i="27"/>
  <c r="Z46" i="27" l="1"/>
  <c r="V47" i="27"/>
  <c r="Z47" i="27" l="1"/>
  <c r="V48" i="27"/>
  <c r="Z48" i="27" l="1"/>
  <c r="V49" i="27"/>
  <c r="Z49" i="27" l="1"/>
  <c r="V50" i="27"/>
  <c r="Z50" i="27" l="1"/>
  <c r="V51" i="27"/>
  <c r="Z51" i="27" l="1"/>
  <c r="V52" i="27"/>
  <c r="V53" i="27" l="1"/>
  <c r="Z52" i="27"/>
  <c r="V54" i="27" l="1"/>
  <c r="Z53" i="27"/>
  <c r="Z54" i="27" l="1"/>
  <c r="V55" i="27"/>
  <c r="Z55" i="27" l="1"/>
  <c r="V56" i="27"/>
  <c r="V57" i="27" l="1"/>
  <c r="Z56" i="27"/>
  <c r="Z57" i="27" l="1"/>
  <c r="V58" i="27"/>
  <c r="Z58" i="27" l="1"/>
  <c r="V59" i="27"/>
  <c r="Z59" i="27" l="1"/>
  <c r="V60" i="27"/>
  <c r="V61" i="27" l="1"/>
  <c r="Z60" i="27"/>
  <c r="Z61" i="27" l="1"/>
  <c r="V62" i="27"/>
  <c r="Z62" i="27" l="1"/>
  <c r="V63" i="27"/>
  <c r="V64" i="27" l="1"/>
  <c r="Z63" i="27"/>
  <c r="V65" i="27" l="1"/>
  <c r="Z64" i="27"/>
  <c r="Z65" i="27" l="1"/>
  <c r="V66" i="27"/>
  <c r="V67" i="27" l="1"/>
  <c r="Z66" i="27"/>
  <c r="Z67" i="27" l="1"/>
  <c r="V68" i="27"/>
  <c r="V69" i="27" l="1"/>
  <c r="Z68" i="27"/>
  <c r="Z69" i="27" l="1"/>
  <c r="V70" i="27"/>
  <c r="Z70" i="27" l="1"/>
  <c r="V71" i="27"/>
  <c r="Z71" i="27" l="1"/>
  <c r="V72" i="27"/>
  <c r="Z72" i="27" l="1"/>
  <c r="V73" i="27"/>
  <c r="Z73" i="27" l="1"/>
  <c r="V74" i="27"/>
  <c r="Z74" i="27" l="1"/>
  <c r="V75" i="27"/>
  <c r="Z75" i="27" l="1"/>
  <c r="V76" i="27"/>
  <c r="V77" i="27" l="1"/>
  <c r="Z76" i="27"/>
  <c r="Z77" i="27" l="1"/>
  <c r="V78" i="27"/>
  <c r="Z78" i="27" l="1"/>
  <c r="V79" i="27"/>
  <c r="V80" i="27" l="1"/>
  <c r="Z79" i="27"/>
  <c r="V81" i="27" l="1"/>
  <c r="Z80" i="27"/>
  <c r="Z81" i="27" l="1"/>
  <c r="V82" i="27"/>
  <c r="Z82" i="27" l="1"/>
  <c r="V83" i="27"/>
  <c r="Z83" i="27" l="1"/>
  <c r="V84" i="27"/>
  <c r="Z84" i="27" l="1"/>
  <c r="V85" i="27"/>
  <c r="V86" i="27" l="1"/>
  <c r="Z85" i="27"/>
  <c r="V87" i="27" l="1"/>
  <c r="Z86" i="27"/>
  <c r="V88" i="27" l="1"/>
  <c r="Z87" i="27"/>
  <c r="Z88" i="27" l="1"/>
  <c r="V89" i="27"/>
  <c r="V90" i="27" l="1"/>
  <c r="Z89" i="27"/>
  <c r="Z90" i="27" l="1"/>
  <c r="V91" i="27"/>
  <c r="Z91" i="27" l="1"/>
  <c r="V92" i="27"/>
  <c r="Z92" i="27" l="1"/>
  <c r="V93" i="27"/>
  <c r="V94" i="27" l="1"/>
  <c r="Z93" i="27"/>
  <c r="Z94" i="27" l="1"/>
  <c r="V95" i="27"/>
  <c r="Z95" i="27" l="1"/>
  <c r="V96" i="27"/>
  <c r="Z96" i="27" l="1"/>
  <c r="V97" i="27"/>
  <c r="V98" i="27" l="1"/>
  <c r="Z97" i="27"/>
  <c r="Z98" i="27" l="1"/>
  <c r="V99" i="27"/>
  <c r="Z99" i="27" l="1"/>
  <c r="V100" i="27"/>
  <c r="V101" i="27" l="1"/>
  <c r="Z100" i="27"/>
  <c r="V102" i="27" l="1"/>
  <c r="Z101" i="27"/>
  <c r="V103" i="27" l="1"/>
  <c r="Z102" i="27"/>
  <c r="V104" i="27" l="1"/>
  <c r="Z103" i="27"/>
  <c r="V105" i="27" l="1"/>
  <c r="Z104" i="27"/>
  <c r="V106" i="27" l="1"/>
  <c r="Z105" i="27"/>
  <c r="V107" i="27" l="1"/>
  <c r="Z106" i="27"/>
  <c r="V108" i="27" l="1"/>
  <c r="Z107" i="27"/>
  <c r="V109" i="27" l="1"/>
  <c r="Z108" i="27"/>
  <c r="V110" i="27" l="1"/>
  <c r="Z109" i="27"/>
  <c r="V111" i="27" l="1"/>
  <c r="Z110" i="27"/>
  <c r="V112" i="27" l="1"/>
  <c r="Z111" i="27"/>
  <c r="V113" i="27" l="1"/>
  <c r="Z112" i="27"/>
  <c r="V114" i="27" l="1"/>
  <c r="Z114" i="27" s="1"/>
  <c r="Z113" i="27"/>
</calcChain>
</file>

<file path=xl/sharedStrings.xml><?xml version="1.0" encoding="utf-8"?>
<sst xmlns="http://schemas.openxmlformats.org/spreadsheetml/2006/main" count="71" uniqueCount="57">
  <si>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</si>
  <si>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</si>
  <si>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</si>
  <si>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</si>
  <si>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</si>
  <si>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</si>
  <si>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</si>
  <si>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</si>
  <si>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</si>
  <si>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</si>
  <si>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</si>
  <si>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</si>
  <si>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</si>
  <si>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</si>
  <si>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</si>
  <si>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</si>
  <si>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</si>
  <si>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</si>
  <si>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</si>
  <si>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</si>
  <si>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</si>
  <si>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</si>
  <si>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</si>
  <si>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</si>
  <si>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</si>
  <si>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</si>
  <si>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</si>
  <si>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</si>
  <si>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</si>
  <si>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</si>
  <si>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</si>
  <si>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</si>
  <si>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</si>
  <si>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</si>
  <si>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</si>
  <si>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</si>
  <si>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</si>
  <si>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</si>
  <si>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</si>
  <si>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</si>
  <si>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</si>
  <si>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</si>
  <si>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</si>
  <si>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</si>
  <si>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</si>
  <si>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</si>
  <si>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</si>
  <si>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</si>
  <si>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</si>
  <si>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</si>
  <si>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Blue</t>
  </si>
  <si>
    <t>UT-GOM2-1-H005-4FB-4</t>
  </si>
  <si>
    <t>UT-GOM2-1-H005-4FB-8</t>
  </si>
  <si>
    <t>F</t>
  </si>
  <si>
    <t>G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</si>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</sst>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  <xf numFmtId="20" fontId="0" fillId="0" borderId="0" xfId="0" applyNumberFormat="1"/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2" fontId="0" fillId="0" borderId="0" xfId="0" applyNumberFormat="1"/>
    <xf numFmtId="20" fontId="6" fillId="0" borderId="0" xfId="0" applyNumberFormat="1" applyFont="1"/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</c:v>
                </c:pt>
                <c:pt idx="1">
                  <c:v>-0.45852393847215972</c:v>
                </c:pt>
                <c:pt idx="2">
                  <c:v>0.14488408137186212</c:v>
                </c:pt>
                <c:pt idx="3">
                  <c:v>0.2962907313641695</c:v>
                </c:pt>
                <c:pt idx="4">
                  <c:v>0.3389525882694791</c:v>
                </c:pt>
                <c:pt idx="5">
                  <c:v>0.38313540233127003</c:v>
                </c:pt>
                <c:pt idx="6">
                  <c:v>0.44483953466803217</c:v>
                </c:pt>
                <c:pt idx="7">
                  <c:v>0.45873279731562744</c:v>
                </c:pt>
                <c:pt idx="8">
                  <c:v>0.50673924532198977</c:v>
                </c:pt>
                <c:pt idx="9">
                  <c:v>0.58133159899158282</c:v>
                </c:pt>
                <c:pt idx="10">
                  <c:v>0.62912972704694825</c:v>
                </c:pt>
                <c:pt idx="11">
                  <c:v>0.66429106749803313</c:v>
                </c:pt>
                <c:pt idx="12">
                  <c:v>0.70592693772288262</c:v>
                </c:pt>
                <c:pt idx="13">
                  <c:v>0.71295628830584978</c:v>
                </c:pt>
                <c:pt idx="14">
                  <c:v>0.73671489121051692</c:v>
                </c:pt>
                <c:pt idx="15">
                  <c:v>0.76567512214720779</c:v>
                </c:pt>
                <c:pt idx="16">
                  <c:v>0.77828353107699966</c:v>
                </c:pt>
                <c:pt idx="17">
                  <c:v>0.77971656180566373</c:v>
                </c:pt>
                <c:pt idx="18">
                  <c:v>0.81021285834878665</c:v>
                </c:pt>
                <c:pt idx="19">
                  <c:v>0.80205887004747423</c:v>
                </c:pt>
                <c:pt idx="20">
                  <c:v>0.83168037953351781</c:v>
                </c:pt>
                <c:pt idx="21">
                  <c:v>0.81681217411418405</c:v>
                </c:pt>
                <c:pt idx="22">
                  <c:v>0.82819822356356898</c:v>
                </c:pt>
                <c:pt idx="23">
                  <c:v>0.85540961945016003</c:v>
                </c:pt>
                <c:pt idx="24">
                  <c:v>0.83647585464757801</c:v>
                </c:pt>
                <c:pt idx="25">
                  <c:v>0.8651113900332702</c:v>
                </c:pt>
                <c:pt idx="26">
                  <c:v>0.87647359871661268</c:v>
                </c:pt>
                <c:pt idx="27">
                  <c:v>0.87170322455966509</c:v>
                </c:pt>
                <c:pt idx="28">
                  <c:v>0.89488466178581916</c:v>
                </c:pt>
                <c:pt idx="29">
                  <c:v>1.0213279255280987</c:v>
                </c:pt>
                <c:pt idx="30">
                  <c:v>1.0091044045020034</c:v>
                </c:pt>
                <c:pt idx="31">
                  <c:v>1.0350907942799292</c:v>
                </c:pt>
                <c:pt idx="32">
                  <c:v>0.90311074737880415</c:v>
                </c:pt>
                <c:pt idx="33">
                  <c:v>1.0574530044131996</c:v>
                </c:pt>
                <c:pt idx="34">
                  <c:v>0.96180778417753687</c:v>
                </c:pt>
                <c:pt idx="35">
                  <c:v>1.0316157724793877</c:v>
                </c:pt>
                <c:pt idx="36">
                  <c:v>1.0113127056995375</c:v>
                </c:pt>
                <c:pt idx="37">
                  <c:v>1.0496605478294601</c:v>
                </c:pt>
                <c:pt idx="38">
                  <c:v>1.0496294287176162</c:v>
                </c:pt>
                <c:pt idx="39">
                  <c:v>1.0804093603268969</c:v>
                </c:pt>
                <c:pt idx="40">
                  <c:v>1.0525300160277353</c:v>
                </c:pt>
                <c:pt idx="41">
                  <c:v>1.061054171793439</c:v>
                </c:pt>
                <c:pt idx="42">
                  <c:v>1.0379988785179604</c:v>
                </c:pt>
                <c:pt idx="43">
                  <c:v>0.8949868832784772</c:v>
                </c:pt>
                <c:pt idx="44">
                  <c:v>0.96546848143276276</c:v>
                </c:pt>
                <c:pt idx="45">
                  <c:v>0.97751414022235339</c:v>
                </c:pt>
                <c:pt idx="46">
                  <c:v>0.9747902497729598</c:v>
                </c:pt>
                <c:pt idx="47">
                  <c:v>0.97553616269034582</c:v>
                </c:pt>
                <c:pt idx="48">
                  <c:v>1.1713639662906146</c:v>
                </c:pt>
                <c:pt idx="49">
                  <c:v>1.150438711639227</c:v>
                </c:pt>
                <c:pt idx="50">
                  <c:v>0.8601945261315237</c:v>
                </c:pt>
                <c:pt idx="51">
                  <c:v>1.0130748886614183</c:v>
                </c:pt>
                <c:pt idx="52">
                  <c:v>0.97959997110085117</c:v>
                </c:pt>
                <c:pt idx="53">
                  <c:v>1.3487625092952109</c:v>
                </c:pt>
                <c:pt idx="54">
                  <c:v>1.2632522559789015</c:v>
                </c:pt>
                <c:pt idx="55">
                  <c:v>0.8847275023259118</c:v>
                </c:pt>
                <c:pt idx="56">
                  <c:v>1.025380794260967</c:v>
                </c:pt>
                <c:pt idx="57">
                  <c:v>1.3418590752618278</c:v>
                </c:pt>
                <c:pt idx="58">
                  <c:v>1.2324809668757628</c:v>
                </c:pt>
                <c:pt idx="59">
                  <c:v>1.3654997651256906</c:v>
                </c:pt>
                <c:pt idx="60">
                  <c:v>1.3095447369527897</c:v>
                </c:pt>
                <c:pt idx="61">
                  <c:v>1.4635893575916148</c:v>
                </c:pt>
                <c:pt idx="62">
                  <c:v>1.5085218876420379</c:v>
                </c:pt>
                <c:pt idx="63">
                  <c:v>2.4389293473676994</c:v>
                </c:pt>
                <c:pt idx="64">
                  <c:v>2.3151363957421389</c:v>
                </c:pt>
                <c:pt idx="65">
                  <c:v>2.3610329280044926</c:v>
                </c:pt>
                <c:pt idx="66">
                  <c:v>2.3868550274713747</c:v>
                </c:pt>
                <c:pt idx="67">
                  <c:v>2.3903016432933235</c:v>
                </c:pt>
                <c:pt idx="68">
                  <c:v>2.4665899229843831</c:v>
                </c:pt>
                <c:pt idx="69">
                  <c:v>2.4589577376370695</c:v>
                </c:pt>
                <c:pt idx="70">
                  <c:v>2.4510663442517187</c:v>
                </c:pt>
                <c:pt idx="71">
                  <c:v>2.4973148922826596</c:v>
                </c:pt>
                <c:pt idx="72">
                  <c:v>2.5550111230783048</c:v>
                </c:pt>
                <c:pt idx="73">
                  <c:v>2.6042558019186464</c:v>
                </c:pt>
                <c:pt idx="74">
                  <c:v>2.66621719751407</c:v>
                </c:pt>
                <c:pt idx="75">
                  <c:v>2.748672622452915</c:v>
                </c:pt>
                <c:pt idx="76">
                  <c:v>2.8113328167350748</c:v>
                </c:pt>
                <c:pt idx="77">
                  <c:v>2.8120655271486443</c:v>
                </c:pt>
                <c:pt idx="78">
                  <c:v>2.9077432521598365</c:v>
                </c:pt>
                <c:pt idx="79">
                  <c:v>2.9704571888054061</c:v>
                </c:pt>
                <c:pt idx="80">
                  <c:v>3.0244868608429503</c:v>
                </c:pt>
                <c:pt idx="81">
                  <c:v>3.1058396827156063</c:v>
                </c:pt>
                <c:pt idx="82">
                  <c:v>3.2897552710371087</c:v>
                </c:pt>
                <c:pt idx="83">
                  <c:v>3.365458079684271</c:v>
                </c:pt>
                <c:pt idx="84">
                  <c:v>4.1604567184387795</c:v>
                </c:pt>
                <c:pt idx="85">
                  <c:v>4.3522856432771917</c:v>
                </c:pt>
                <c:pt idx="86">
                  <c:v>4.1210826714923341</c:v>
                </c:pt>
                <c:pt idx="87">
                  <c:v>4.5254918036539564</c:v>
                </c:pt>
                <c:pt idx="88">
                  <c:v>4.8500869741084562</c:v>
                </c:pt>
                <c:pt idx="89">
                  <c:v>4.6308838355015851</c:v>
                </c:pt>
                <c:pt idx="90">
                  <c:v>4.792093966503761</c:v>
                </c:pt>
                <c:pt idx="91">
                  <c:v>4.8647140828495292</c:v>
                </c:pt>
                <c:pt idx="92">
                  <c:v>4.9544348513273828</c:v>
                </c:pt>
                <c:pt idx="93">
                  <c:v>4.9991521409393904</c:v>
                </c:pt>
                <c:pt idx="94">
                  <c:v>5.0370334904262517</c:v>
                </c:pt>
                <c:pt idx="95">
                  <c:v>5.1055164364965222</c:v>
                </c:pt>
                <c:pt idx="96">
                  <c:v>5.2283179785433997</c:v>
                </c:pt>
                <c:pt idx="97">
                  <c:v>5.1538918073152331</c:v>
                </c:pt>
                <c:pt idx="98">
                  <c:v>5.2007012503235819</c:v>
                </c:pt>
                <c:pt idx="99">
                  <c:v>5.2382347707882442</c:v>
                </c:pt>
                <c:pt idx="100">
                  <c:v>5.3747209308704562</c:v>
                </c:pt>
                <c:pt idx="101">
                  <c:v>5.4386701925062688</c:v>
                </c:pt>
                <c:pt idx="102">
                  <c:v>5.4531937563900819</c:v>
                </c:pt>
                <c:pt idx="103">
                  <c:v>5.3350160437273928</c:v>
                </c:pt>
                <c:pt idx="104">
                  <c:v>7.118506709454115</c:v>
                </c:pt>
                <c:pt idx="105">
                  <c:v>6.9706022858525598</c:v>
                </c:pt>
                <c:pt idx="106">
                  <c:v>6.9128016329189457</c:v>
                </c:pt>
                <c:pt idx="107">
                  <c:v>6.8061289516154364</c:v>
                </c:pt>
                <c:pt idx="108">
                  <c:v>6.8115282967883957</c:v>
                </c:pt>
                <c:pt idx="109">
                  <c:v>6.9348282389377935</c:v>
                </c:pt>
                <c:pt idx="110">
                  <c:v>6.7275687959801447</c:v>
                </c:pt>
                <c:pt idx="111">
                  <c:v>6.5882642795063315</c:v>
                </c:pt>
                <c:pt idx="112">
                  <c:v>6.6482661961817273</c:v>
                </c:pt>
                <c:pt idx="113">
                  <c:v>6.6004437645926206</c:v>
                </c:pt>
                <c:pt idx="114">
                  <c:v>6.5743817085986738</c:v>
                </c:pt>
                <c:pt idx="115">
                  <c:v>6.5377082555574901</c:v>
                </c:pt>
                <c:pt idx="116">
                  <c:v>6.4806336127376643</c:v>
                </c:pt>
                <c:pt idx="117">
                  <c:v>6.3096777158654467</c:v>
                </c:pt>
                <c:pt idx="118">
                  <c:v>6.4110868291414338</c:v>
                </c:pt>
                <c:pt idx="119">
                  <c:v>6.4080562583342413</c:v>
                </c:pt>
                <c:pt idx="120">
                  <c:v>6.3569419586434632</c:v>
                </c:pt>
                <c:pt idx="121">
                  <c:v>6.3150117556622627</c:v>
                </c:pt>
                <c:pt idx="122">
                  <c:v>6.3236051790133656</c:v>
                </c:pt>
                <c:pt idx="123">
                  <c:v>6.2219025803818084</c:v>
                </c:pt>
                <c:pt idx="124">
                  <c:v>6.1102373626514339</c:v>
                </c:pt>
                <c:pt idx="125">
                  <c:v>5.9973616679211732</c:v>
                </c:pt>
                <c:pt idx="126">
                  <c:v>6.106020050483651</c:v>
                </c:pt>
                <c:pt idx="127">
                  <c:v>6.0606024522753232</c:v>
                </c:pt>
                <c:pt idx="128">
                  <c:v>6.0790589562765849</c:v>
                </c:pt>
                <c:pt idx="129">
                  <c:v>6.2159574862292271</c:v>
                </c:pt>
                <c:pt idx="130">
                  <c:v>6.0870536217202993</c:v>
                </c:pt>
                <c:pt idx="131">
                  <c:v>5.9611416678387226</c:v>
                </c:pt>
                <c:pt idx="132">
                  <c:v>6.0234163806718009</c:v>
                </c:pt>
                <c:pt idx="133">
                  <c:v>5.9898472190855214</c:v>
                </c:pt>
                <c:pt idx="134">
                  <c:v>5.9323224476231973</c:v>
                </c:pt>
                <c:pt idx="135">
                  <c:v>5.8940353839804693</c:v>
                </c:pt>
                <c:pt idx="136">
                  <c:v>5.8470189629587388</c:v>
                </c:pt>
                <c:pt idx="137">
                  <c:v>5.975065226445321</c:v>
                </c:pt>
                <c:pt idx="138">
                  <c:v>5.8801671921169945</c:v>
                </c:pt>
                <c:pt idx="139">
                  <c:v>5.7982540489033463</c:v>
                </c:pt>
                <c:pt idx="140">
                  <c:v>5.7572820042326125</c:v>
                </c:pt>
                <c:pt idx="141">
                  <c:v>5.8169441059721212</c:v>
                </c:pt>
                <c:pt idx="142">
                  <c:v>5.7634610907973194</c:v>
                </c:pt>
                <c:pt idx="143">
                  <c:v>5.7544266650965668</c:v>
                </c:pt>
                <c:pt idx="144">
                  <c:v>5.7340159346878092</c:v>
                </c:pt>
                <c:pt idx="145">
                  <c:v>5.6520456551195339</c:v>
                </c:pt>
                <c:pt idx="146">
                  <c:v>5.6622936609300751</c:v>
                </c:pt>
                <c:pt idx="147">
                  <c:v>5.6713195463569965</c:v>
                </c:pt>
                <c:pt idx="148">
                  <c:v>5.6679571466926237</c:v>
                </c:pt>
                <c:pt idx="149">
                  <c:v>5.5950912676519948</c:v>
                </c:pt>
                <c:pt idx="150">
                  <c:v>5.5313271036394873</c:v>
                </c:pt>
                <c:pt idx="151">
                  <c:v>5.5305393169351484</c:v>
                </c:pt>
                <c:pt idx="152">
                  <c:v>5.4707054822579018</c:v>
                </c:pt>
                <c:pt idx="153">
                  <c:v>5.5556460666441421</c:v>
                </c:pt>
                <c:pt idx="154">
                  <c:v>5.5221569390079885</c:v>
                </c:pt>
                <c:pt idx="155">
                  <c:v>5.5965367290839607</c:v>
                </c:pt>
                <c:pt idx="156">
                  <c:v>5.4812532555447016</c:v>
                </c:pt>
                <c:pt idx="157">
                  <c:v>5.3839616641026975</c:v>
                </c:pt>
                <c:pt idx="158">
                  <c:v>5.2886614965183627</c:v>
                </c:pt>
                <c:pt idx="159">
                  <c:v>5.438309672063248</c:v>
                </c:pt>
                <c:pt idx="160">
                  <c:v>5.4948659425789863</c:v>
                </c:pt>
                <c:pt idx="161">
                  <c:v>5.5967577325789861</c:v>
                </c:pt>
                <c:pt idx="162">
                  <c:v>5.6987465623789859</c:v>
                </c:pt>
                <c:pt idx="163">
                  <c:v>5.9161157143789858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6.4700000000000006</c:v>
                </c:pt>
                <c:pt idx="1">
                  <c:v>6.3</c:v>
                </c:pt>
                <c:pt idx="2">
                  <c:v>5.5</c:v>
                </c:pt>
                <c:pt idx="3">
                  <c:v>5.7</c:v>
                </c:pt>
                <c:pt idx="4">
                  <c:v>5.74</c:v>
                </c:pt>
                <c:pt idx="5">
                  <c:v>5.6899999999999995</c:v>
                </c:pt>
                <c:pt idx="6">
                  <c:v>5.7</c:v>
                </c:pt>
                <c:pt idx="7">
                  <c:v>5.4700000000000006</c:v>
                </c:pt>
                <c:pt idx="8">
                  <c:v>5.33</c:v>
                </c:pt>
                <c:pt idx="9">
                  <c:v>5.38</c:v>
                </c:pt>
                <c:pt idx="10">
                  <c:v>5.38</c:v>
                </c:pt>
                <c:pt idx="11">
                  <c:v>5.3</c:v>
                </c:pt>
                <c:pt idx="12">
                  <c:v>5.2229999999999999</c:v>
                </c:pt>
                <c:pt idx="13">
                  <c:v>5.2229999999999999</c:v>
                </c:pt>
                <c:pt idx="14">
                  <c:v>5.1070000000000002</c:v>
                </c:pt>
                <c:pt idx="15">
                  <c:v>5.08</c:v>
                </c:pt>
                <c:pt idx="16">
                  <c:v>5.0200000000000005</c:v>
                </c:pt>
                <c:pt idx="17">
                  <c:v>4.9049999999999994</c:v>
                </c:pt>
                <c:pt idx="18">
                  <c:v>4.8899999999999997</c:v>
                </c:pt>
                <c:pt idx="19">
                  <c:v>4.76</c:v>
                </c:pt>
                <c:pt idx="20">
                  <c:v>4.74</c:v>
                </c:pt>
                <c:pt idx="21">
                  <c:v>4.59</c:v>
                </c:pt>
                <c:pt idx="22">
                  <c:v>4.5</c:v>
                </c:pt>
                <c:pt idx="23">
                  <c:v>4.49</c:v>
                </c:pt>
                <c:pt idx="24">
                  <c:v>4.34</c:v>
                </c:pt>
                <c:pt idx="25">
                  <c:v>4.32</c:v>
                </c:pt>
                <c:pt idx="26">
                  <c:v>4.2799999999999994</c:v>
                </c:pt>
                <c:pt idx="27">
                  <c:v>4.18</c:v>
                </c:pt>
                <c:pt idx="28">
                  <c:v>4.16</c:v>
                </c:pt>
                <c:pt idx="29">
                  <c:v>4.5</c:v>
                </c:pt>
                <c:pt idx="30">
                  <c:v>4.49</c:v>
                </c:pt>
                <c:pt idx="31">
                  <c:v>4.5</c:v>
                </c:pt>
                <c:pt idx="32">
                  <c:v>4.01</c:v>
                </c:pt>
                <c:pt idx="33">
                  <c:v>4.3</c:v>
                </c:pt>
                <c:pt idx="34">
                  <c:v>4.0200000000000005</c:v>
                </c:pt>
                <c:pt idx="35">
                  <c:v>4.0999999999999996</c:v>
                </c:pt>
                <c:pt idx="36">
                  <c:v>4</c:v>
                </c:pt>
                <c:pt idx="37">
                  <c:v>4.0299999999999994</c:v>
                </c:pt>
                <c:pt idx="38">
                  <c:v>3.9799999999999995</c:v>
                </c:pt>
                <c:pt idx="39">
                  <c:v>4</c:v>
                </c:pt>
                <c:pt idx="40">
                  <c:v>3.87</c:v>
                </c:pt>
                <c:pt idx="41">
                  <c:v>3.81</c:v>
                </c:pt>
                <c:pt idx="42">
                  <c:v>3.6799999999999997</c:v>
                </c:pt>
                <c:pt idx="43">
                  <c:v>3.2</c:v>
                </c:pt>
                <c:pt idx="44">
                  <c:v>3.25</c:v>
                </c:pt>
                <c:pt idx="45">
                  <c:v>3.25</c:v>
                </c:pt>
                <c:pt idx="46">
                  <c:v>3.2</c:v>
                </c:pt>
                <c:pt idx="47">
                  <c:v>3.15</c:v>
                </c:pt>
                <c:pt idx="48">
                  <c:v>3.6</c:v>
                </c:pt>
                <c:pt idx="49">
                  <c:v>3.6</c:v>
                </c:pt>
                <c:pt idx="50">
                  <c:v>2.8</c:v>
                </c:pt>
                <c:pt idx="51">
                  <c:v>3.0100000000000002</c:v>
                </c:pt>
                <c:pt idx="52">
                  <c:v>2.93</c:v>
                </c:pt>
                <c:pt idx="53">
                  <c:v>3.7600000000000002</c:v>
                </c:pt>
                <c:pt idx="54">
                  <c:v>3.69</c:v>
                </c:pt>
                <c:pt idx="55">
                  <c:v>2.7</c:v>
                </c:pt>
                <c:pt idx="56">
                  <c:v>2.7800000000000002</c:v>
                </c:pt>
                <c:pt idx="57">
                  <c:v>3.4</c:v>
                </c:pt>
                <c:pt idx="58">
                  <c:v>3.1</c:v>
                </c:pt>
                <c:pt idx="59">
                  <c:v>3.2</c:v>
                </c:pt>
                <c:pt idx="60">
                  <c:v>2.98</c:v>
                </c:pt>
                <c:pt idx="61">
                  <c:v>3.1</c:v>
                </c:pt>
                <c:pt idx="62">
                  <c:v>3.06</c:v>
                </c:pt>
                <c:pt idx="63">
                  <c:v>4.51</c:v>
                </c:pt>
                <c:pt idx="64">
                  <c:v>4.4000000000000004</c:v>
                </c:pt>
                <c:pt idx="65">
                  <c:v>4.32</c:v>
                </c:pt>
                <c:pt idx="66">
                  <c:v>4.25</c:v>
                </c:pt>
                <c:pt idx="67">
                  <c:v>4.1500000000000004</c:v>
                </c:pt>
                <c:pt idx="68">
                  <c:v>4.16</c:v>
                </c:pt>
                <c:pt idx="69">
                  <c:v>4.0600000000000005</c:v>
                </c:pt>
                <c:pt idx="70">
                  <c:v>3.95</c:v>
                </c:pt>
                <c:pt idx="71">
                  <c:v>3.9200000000000004</c:v>
                </c:pt>
                <c:pt idx="72">
                  <c:v>3.8899999999999997</c:v>
                </c:pt>
                <c:pt idx="73">
                  <c:v>3.8</c:v>
                </c:pt>
                <c:pt idx="74">
                  <c:v>3.75</c:v>
                </c:pt>
                <c:pt idx="75">
                  <c:v>3.71</c:v>
                </c:pt>
                <c:pt idx="76">
                  <c:v>3.65</c:v>
                </c:pt>
                <c:pt idx="77">
                  <c:v>3.5</c:v>
                </c:pt>
                <c:pt idx="78">
                  <c:v>3.44</c:v>
                </c:pt>
                <c:pt idx="79">
                  <c:v>3.34</c:v>
                </c:pt>
                <c:pt idx="80">
                  <c:v>3.2299999999999995</c:v>
                </c:pt>
                <c:pt idx="81">
                  <c:v>3.16</c:v>
                </c:pt>
                <c:pt idx="82">
                  <c:v>3.1399999999999997</c:v>
                </c:pt>
                <c:pt idx="83">
                  <c:v>3.08</c:v>
                </c:pt>
                <c:pt idx="84">
                  <c:v>2.9</c:v>
                </c:pt>
                <c:pt idx="85">
                  <c:v>3.0649999999999999</c:v>
                </c:pt>
                <c:pt idx="86">
                  <c:v>2.98</c:v>
                </c:pt>
                <c:pt idx="87">
                  <c:v>2.98</c:v>
                </c:pt>
                <c:pt idx="88">
                  <c:v>3.08</c:v>
                </c:pt>
                <c:pt idx="89">
                  <c:v>2.94</c:v>
                </c:pt>
                <c:pt idx="90">
                  <c:v>2.875</c:v>
                </c:pt>
                <c:pt idx="91">
                  <c:v>2.92</c:v>
                </c:pt>
                <c:pt idx="92">
                  <c:v>2.84</c:v>
                </c:pt>
                <c:pt idx="93">
                  <c:v>2.8</c:v>
                </c:pt>
                <c:pt idx="94">
                  <c:v>2.7</c:v>
                </c:pt>
                <c:pt idx="95">
                  <c:v>2.7399999999999998</c:v>
                </c:pt>
                <c:pt idx="96">
                  <c:v>2.67</c:v>
                </c:pt>
                <c:pt idx="97">
                  <c:v>2.58</c:v>
                </c:pt>
                <c:pt idx="98">
                  <c:v>2.5100000000000002</c:v>
                </c:pt>
                <c:pt idx="99">
                  <c:v>2.4500000000000002</c:v>
                </c:pt>
                <c:pt idx="100">
                  <c:v>2.536</c:v>
                </c:pt>
                <c:pt idx="101">
                  <c:v>2.4300000000000002</c:v>
                </c:pt>
                <c:pt idx="102">
                  <c:v>2.35</c:v>
                </c:pt>
                <c:pt idx="103">
                  <c:v>2.27</c:v>
                </c:pt>
                <c:pt idx="104">
                  <c:v>3.2700000000000005</c:v>
                </c:pt>
                <c:pt idx="105">
                  <c:v>3.1779999999999999</c:v>
                </c:pt>
                <c:pt idx="106">
                  <c:v>3.05</c:v>
                </c:pt>
                <c:pt idx="107">
                  <c:v>2.976</c:v>
                </c:pt>
                <c:pt idx="108">
                  <c:v>2.84</c:v>
                </c:pt>
                <c:pt idx="109">
                  <c:v>2.8380000000000001</c:v>
                </c:pt>
                <c:pt idx="110">
                  <c:v>2.621</c:v>
                </c:pt>
                <c:pt idx="111">
                  <c:v>2.5230000000000001</c:v>
                </c:pt>
                <c:pt idx="112">
                  <c:v>2.42</c:v>
                </c:pt>
                <c:pt idx="113">
                  <c:v>2.3129999999999997</c:v>
                </c:pt>
                <c:pt idx="114">
                  <c:v>2.2370000000000001</c:v>
                </c:pt>
                <c:pt idx="115">
                  <c:v>2.1399999999999997</c:v>
                </c:pt>
                <c:pt idx="116">
                  <c:v>2.1</c:v>
                </c:pt>
                <c:pt idx="117">
                  <c:v>1.9899999999999998</c:v>
                </c:pt>
                <c:pt idx="118">
                  <c:v>1.89</c:v>
                </c:pt>
                <c:pt idx="119">
                  <c:v>1.8399999999999999</c:v>
                </c:pt>
                <c:pt idx="120">
                  <c:v>1.7600000000000002</c:v>
                </c:pt>
                <c:pt idx="121">
                  <c:v>1.6859999999999999</c:v>
                </c:pt>
                <c:pt idx="122">
                  <c:v>1.64</c:v>
                </c:pt>
                <c:pt idx="123">
                  <c:v>1.5740000000000001</c:v>
                </c:pt>
                <c:pt idx="124">
                  <c:v>1.5009999999999999</c:v>
                </c:pt>
                <c:pt idx="125">
                  <c:v>1.427</c:v>
                </c:pt>
                <c:pt idx="126">
                  <c:v>1.355</c:v>
                </c:pt>
                <c:pt idx="127">
                  <c:v>1.29</c:v>
                </c:pt>
                <c:pt idx="128">
                  <c:v>1.2730000000000001</c:v>
                </c:pt>
                <c:pt idx="129">
                  <c:v>1.359</c:v>
                </c:pt>
                <c:pt idx="130">
                  <c:v>1.28</c:v>
                </c:pt>
                <c:pt idx="131">
                  <c:v>1.198</c:v>
                </c:pt>
                <c:pt idx="132">
                  <c:v>1.1060000000000001</c:v>
                </c:pt>
                <c:pt idx="133">
                  <c:v>1.0539999999999998</c:v>
                </c:pt>
                <c:pt idx="134">
                  <c:v>0.9890000000000001</c:v>
                </c:pt>
                <c:pt idx="135">
                  <c:v>0.92899999999999994</c:v>
                </c:pt>
                <c:pt idx="136">
                  <c:v>0.89800000000000002</c:v>
                </c:pt>
                <c:pt idx="137">
                  <c:v>0.97799999999999998</c:v>
                </c:pt>
                <c:pt idx="138">
                  <c:v>0.91999999999999993</c:v>
                </c:pt>
                <c:pt idx="139">
                  <c:v>0.86699999999999999</c:v>
                </c:pt>
                <c:pt idx="140">
                  <c:v>0.84000000000000008</c:v>
                </c:pt>
                <c:pt idx="141">
                  <c:v>0.747</c:v>
                </c:pt>
                <c:pt idx="142">
                  <c:v>0.68799999999999994</c:v>
                </c:pt>
                <c:pt idx="143">
                  <c:v>0.67999999999999994</c:v>
                </c:pt>
                <c:pt idx="144">
                  <c:v>0.66200000000000003</c:v>
                </c:pt>
                <c:pt idx="145">
                  <c:v>0.58499999999999996</c:v>
                </c:pt>
                <c:pt idx="146">
                  <c:v>0.54600000000000004</c:v>
                </c:pt>
                <c:pt idx="147">
                  <c:v>0.55099999999999993</c:v>
                </c:pt>
                <c:pt idx="148">
                  <c:v>0.54900000000000004</c:v>
                </c:pt>
                <c:pt idx="149">
                  <c:v>0.504</c:v>
                </c:pt>
                <c:pt idx="150">
                  <c:v>0.46399999999999997</c:v>
                </c:pt>
                <c:pt idx="151">
                  <c:v>0.46299999999999997</c:v>
                </c:pt>
                <c:pt idx="152">
                  <c:v>0.42599999999999999</c:v>
                </c:pt>
                <c:pt idx="153">
                  <c:v>0.47800000000000004</c:v>
                </c:pt>
                <c:pt idx="154">
                  <c:v>0.45800000000000002</c:v>
                </c:pt>
                <c:pt idx="155">
                  <c:v>0.35599999999999998</c:v>
                </c:pt>
                <c:pt idx="156">
                  <c:v>0.24</c:v>
                </c:pt>
                <c:pt idx="157">
                  <c:v>0.125</c:v>
                </c:pt>
                <c:pt idx="158">
                  <c:v>6.8999999999999992E-2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9.7153770080229934E-2</c:v>
                </c:pt>
                <c:pt idx="85">
                  <c:v>9.7153770080229934E-2</c:v>
                </c:pt>
                <c:pt idx="86">
                  <c:v>9.7153770080229934E-2</c:v>
                </c:pt>
                <c:pt idx="87">
                  <c:v>0.28824810857898542</c:v>
                </c:pt>
                <c:pt idx="88">
                  <c:v>0.28824810857898542</c:v>
                </c:pt>
                <c:pt idx="89">
                  <c:v>0.28824810857898542</c:v>
                </c:pt>
                <c:pt idx="90">
                  <c:v>0.54055158857898533</c:v>
                </c:pt>
                <c:pt idx="91">
                  <c:v>0.54055158857898533</c:v>
                </c:pt>
                <c:pt idx="92">
                  <c:v>0.75403914857898535</c:v>
                </c:pt>
                <c:pt idx="93">
                  <c:v>0.85301974457898533</c:v>
                </c:pt>
                <c:pt idx="94">
                  <c:v>0.95782272857898532</c:v>
                </c:pt>
                <c:pt idx="95">
                  <c:v>0.95782272857898532</c:v>
                </c:pt>
                <c:pt idx="96">
                  <c:v>1.1907182485789853</c:v>
                </c:pt>
                <c:pt idx="97">
                  <c:v>1.2489421285789852</c:v>
                </c:pt>
                <c:pt idx="98">
                  <c:v>1.3964426245789852</c:v>
                </c:pt>
                <c:pt idx="99">
                  <c:v>1.4963936185789852</c:v>
                </c:pt>
                <c:pt idx="100">
                  <c:v>1.4963936185789852</c:v>
                </c:pt>
                <c:pt idx="101">
                  <c:v>1.7292891385789853</c:v>
                </c:pt>
                <c:pt idx="102">
                  <c:v>1.8360329185789852</c:v>
                </c:pt>
                <c:pt idx="103">
                  <c:v>1.8360329185789852</c:v>
                </c:pt>
                <c:pt idx="104">
                  <c:v>2.0495204785789851</c:v>
                </c:pt>
                <c:pt idx="105">
                  <c:v>2.1310339105789851</c:v>
                </c:pt>
                <c:pt idx="106">
                  <c:v>2.2047841585789851</c:v>
                </c:pt>
                <c:pt idx="107">
                  <c:v>2.2047841585789851</c:v>
                </c:pt>
                <c:pt idx="108">
                  <c:v>2.418271718578985</c:v>
                </c:pt>
                <c:pt idx="109">
                  <c:v>2.5347194785789848</c:v>
                </c:pt>
                <c:pt idx="110">
                  <c:v>2.6414632585789848</c:v>
                </c:pt>
                <c:pt idx="111">
                  <c:v>2.6414632585789848</c:v>
                </c:pt>
                <c:pt idx="112">
                  <c:v>2.8568916145789847</c:v>
                </c:pt>
                <c:pt idx="113">
                  <c:v>2.9704281805789847</c:v>
                </c:pt>
                <c:pt idx="114">
                  <c:v>3.0567936025789848</c:v>
                </c:pt>
                <c:pt idx="115">
                  <c:v>3.1460702185789846</c:v>
                </c:pt>
                <c:pt idx="116">
                  <c:v>3.1460702185789846</c:v>
                </c:pt>
                <c:pt idx="117">
                  <c:v>3.1460702185789846</c:v>
                </c:pt>
                <c:pt idx="118">
                  <c:v>3.3983736985789847</c:v>
                </c:pt>
                <c:pt idx="119">
                  <c:v>3.4682423545789849</c:v>
                </c:pt>
                <c:pt idx="120">
                  <c:v>3.540051806578985</c:v>
                </c:pt>
                <c:pt idx="121">
                  <c:v>3.6099204625789851</c:v>
                </c:pt>
                <c:pt idx="122">
                  <c:v>3.670085138578985</c:v>
                </c:pt>
                <c:pt idx="123">
                  <c:v>3.670085138578985</c:v>
                </c:pt>
                <c:pt idx="124">
                  <c:v>3.670085138578985</c:v>
                </c:pt>
                <c:pt idx="125">
                  <c:v>3.670085138578985</c:v>
                </c:pt>
                <c:pt idx="126">
                  <c:v>3.888424688578985</c:v>
                </c:pt>
                <c:pt idx="127">
                  <c:v>3.9417965785789852</c:v>
                </c:pt>
                <c:pt idx="128">
                  <c:v>3.9709085185789852</c:v>
                </c:pt>
                <c:pt idx="129">
                  <c:v>3.9709085185789852</c:v>
                </c:pt>
                <c:pt idx="130">
                  <c:v>3.9709085185789852</c:v>
                </c:pt>
                <c:pt idx="131">
                  <c:v>3.9709085185789852</c:v>
                </c:pt>
                <c:pt idx="132">
                  <c:v>4.1746920985789853</c:v>
                </c:pt>
                <c:pt idx="133">
                  <c:v>4.2193304065789849</c:v>
                </c:pt>
                <c:pt idx="134">
                  <c:v>4.2620279185789851</c:v>
                </c:pt>
                <c:pt idx="135">
                  <c:v>4.3008438385789853</c:v>
                </c:pt>
                <c:pt idx="136">
                  <c:v>4.3008438385789853</c:v>
                </c:pt>
                <c:pt idx="137">
                  <c:v>4.3008438385789853</c:v>
                </c:pt>
                <c:pt idx="138">
                  <c:v>4.3008438385789853</c:v>
                </c:pt>
                <c:pt idx="139">
                  <c:v>4.3008438385789853</c:v>
                </c:pt>
                <c:pt idx="140">
                  <c:v>4.3008438385789853</c:v>
                </c:pt>
                <c:pt idx="141">
                  <c:v>4.5065682145789854</c:v>
                </c:pt>
                <c:pt idx="142">
                  <c:v>4.5434433385789852</c:v>
                </c:pt>
                <c:pt idx="143">
                  <c:v>4.5453841345789856</c:v>
                </c:pt>
                <c:pt idx="144">
                  <c:v>4.5531473185789855</c:v>
                </c:pt>
                <c:pt idx="145">
                  <c:v>4.5919632385789857</c:v>
                </c:pt>
                <c:pt idx="146">
                  <c:v>4.6307791585789859</c:v>
                </c:pt>
                <c:pt idx="147">
                  <c:v>4.6307791585789859</c:v>
                </c:pt>
                <c:pt idx="148">
                  <c:v>4.6307791585789859</c:v>
                </c:pt>
                <c:pt idx="149">
                  <c:v>4.6307791585789859</c:v>
                </c:pt>
                <c:pt idx="150">
                  <c:v>4.6307791585789859</c:v>
                </c:pt>
                <c:pt idx="151">
                  <c:v>4.6307791585789859</c:v>
                </c:pt>
                <c:pt idx="152">
                  <c:v>4.6307791585789859</c:v>
                </c:pt>
                <c:pt idx="153">
                  <c:v>4.6307791585789859</c:v>
                </c:pt>
                <c:pt idx="154">
                  <c:v>4.6307791585789859</c:v>
                </c:pt>
                <c:pt idx="155">
                  <c:v>4.8694970665789858</c:v>
                </c:pt>
                <c:pt idx="156">
                  <c:v>4.9393657225789855</c:v>
                </c:pt>
                <c:pt idx="157">
                  <c:v>4.9995303985789858</c:v>
                </c:pt>
                <c:pt idx="158">
                  <c:v>4.9995303985789858</c:v>
                </c:pt>
                <c:pt idx="159">
                  <c:v>5.2615378585789863</c:v>
                </c:pt>
                <c:pt idx="160">
                  <c:v>5.3178209425789866</c:v>
                </c:pt>
                <c:pt idx="161">
                  <c:v>5.4197127325789864</c:v>
                </c:pt>
                <c:pt idx="162">
                  <c:v>5.5217015623789862</c:v>
                </c:pt>
                <c:pt idx="163">
                  <c:v>5.7390707143789861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6.4700000000000006</c:v>
                </c:pt>
                <c:pt idx="1">
                  <c:v>6.3</c:v>
                </c:pt>
                <c:pt idx="2">
                  <c:v>5.5</c:v>
                </c:pt>
                <c:pt idx="3">
                  <c:v>5.7</c:v>
                </c:pt>
                <c:pt idx="4">
                  <c:v>5.74</c:v>
                </c:pt>
                <c:pt idx="5">
                  <c:v>5.6899999999999995</c:v>
                </c:pt>
                <c:pt idx="6">
                  <c:v>5.7</c:v>
                </c:pt>
                <c:pt idx="7">
                  <c:v>5.4700000000000006</c:v>
                </c:pt>
                <c:pt idx="8">
                  <c:v>5.33</c:v>
                </c:pt>
                <c:pt idx="9">
                  <c:v>5.38</c:v>
                </c:pt>
                <c:pt idx="10">
                  <c:v>5.38</c:v>
                </c:pt>
                <c:pt idx="11">
                  <c:v>5.3</c:v>
                </c:pt>
                <c:pt idx="12">
                  <c:v>5.2229999999999999</c:v>
                </c:pt>
                <c:pt idx="13">
                  <c:v>5.2229999999999999</c:v>
                </c:pt>
                <c:pt idx="14">
                  <c:v>5.1070000000000002</c:v>
                </c:pt>
                <c:pt idx="15">
                  <c:v>5.08</c:v>
                </c:pt>
                <c:pt idx="16">
                  <c:v>5.0200000000000005</c:v>
                </c:pt>
                <c:pt idx="17">
                  <c:v>4.9049999999999994</c:v>
                </c:pt>
                <c:pt idx="18">
                  <c:v>4.8899999999999997</c:v>
                </c:pt>
                <c:pt idx="19">
                  <c:v>4.76</c:v>
                </c:pt>
                <c:pt idx="20">
                  <c:v>4.74</c:v>
                </c:pt>
                <c:pt idx="21">
                  <c:v>4.59</c:v>
                </c:pt>
                <c:pt idx="22">
                  <c:v>4.5</c:v>
                </c:pt>
                <c:pt idx="23">
                  <c:v>4.49</c:v>
                </c:pt>
                <c:pt idx="24">
                  <c:v>4.34</c:v>
                </c:pt>
                <c:pt idx="25">
                  <c:v>4.32</c:v>
                </c:pt>
                <c:pt idx="26">
                  <c:v>4.2799999999999994</c:v>
                </c:pt>
                <c:pt idx="27">
                  <c:v>4.18</c:v>
                </c:pt>
                <c:pt idx="28">
                  <c:v>4.16</c:v>
                </c:pt>
                <c:pt idx="29">
                  <c:v>4.5</c:v>
                </c:pt>
                <c:pt idx="30">
                  <c:v>4.49</c:v>
                </c:pt>
                <c:pt idx="31">
                  <c:v>4.5</c:v>
                </c:pt>
                <c:pt idx="32">
                  <c:v>4.01</c:v>
                </c:pt>
                <c:pt idx="33">
                  <c:v>4.3</c:v>
                </c:pt>
                <c:pt idx="34">
                  <c:v>4.0200000000000005</c:v>
                </c:pt>
                <c:pt idx="35">
                  <c:v>4.0999999999999996</c:v>
                </c:pt>
                <c:pt idx="36">
                  <c:v>4</c:v>
                </c:pt>
                <c:pt idx="37">
                  <c:v>4.0299999999999994</c:v>
                </c:pt>
                <c:pt idx="38">
                  <c:v>3.9799999999999995</c:v>
                </c:pt>
                <c:pt idx="39">
                  <c:v>4</c:v>
                </c:pt>
                <c:pt idx="40">
                  <c:v>3.87</c:v>
                </c:pt>
                <c:pt idx="41">
                  <c:v>3.81</c:v>
                </c:pt>
                <c:pt idx="42">
                  <c:v>3.6799999999999997</c:v>
                </c:pt>
                <c:pt idx="43">
                  <c:v>3.2</c:v>
                </c:pt>
                <c:pt idx="44">
                  <c:v>3.25</c:v>
                </c:pt>
                <c:pt idx="45">
                  <c:v>3.25</c:v>
                </c:pt>
                <c:pt idx="46">
                  <c:v>3.2</c:v>
                </c:pt>
                <c:pt idx="47">
                  <c:v>3.15</c:v>
                </c:pt>
                <c:pt idx="48">
                  <c:v>3.6</c:v>
                </c:pt>
                <c:pt idx="49">
                  <c:v>3.6</c:v>
                </c:pt>
                <c:pt idx="50">
                  <c:v>2.8</c:v>
                </c:pt>
                <c:pt idx="51">
                  <c:v>3.0100000000000002</c:v>
                </c:pt>
                <c:pt idx="52">
                  <c:v>2.93</c:v>
                </c:pt>
                <c:pt idx="53">
                  <c:v>3.7600000000000002</c:v>
                </c:pt>
                <c:pt idx="54">
                  <c:v>3.69</c:v>
                </c:pt>
                <c:pt idx="55">
                  <c:v>2.7</c:v>
                </c:pt>
                <c:pt idx="56">
                  <c:v>2.7800000000000002</c:v>
                </c:pt>
                <c:pt idx="57">
                  <c:v>3.4</c:v>
                </c:pt>
                <c:pt idx="58">
                  <c:v>3.1</c:v>
                </c:pt>
                <c:pt idx="59">
                  <c:v>3.2</c:v>
                </c:pt>
                <c:pt idx="60">
                  <c:v>2.98</c:v>
                </c:pt>
                <c:pt idx="61">
                  <c:v>3.1</c:v>
                </c:pt>
                <c:pt idx="62">
                  <c:v>3.06</c:v>
                </c:pt>
                <c:pt idx="63">
                  <c:v>4.51</c:v>
                </c:pt>
                <c:pt idx="64">
                  <c:v>4.4000000000000004</c:v>
                </c:pt>
                <c:pt idx="65">
                  <c:v>4.32</c:v>
                </c:pt>
                <c:pt idx="66">
                  <c:v>4.25</c:v>
                </c:pt>
                <c:pt idx="67">
                  <c:v>4.1500000000000004</c:v>
                </c:pt>
                <c:pt idx="68">
                  <c:v>4.16</c:v>
                </c:pt>
                <c:pt idx="69">
                  <c:v>4.0600000000000005</c:v>
                </c:pt>
                <c:pt idx="70">
                  <c:v>3.95</c:v>
                </c:pt>
                <c:pt idx="71">
                  <c:v>3.9200000000000004</c:v>
                </c:pt>
                <c:pt idx="72">
                  <c:v>3.8899999999999997</c:v>
                </c:pt>
                <c:pt idx="73">
                  <c:v>3.8</c:v>
                </c:pt>
                <c:pt idx="74">
                  <c:v>3.75</c:v>
                </c:pt>
                <c:pt idx="75">
                  <c:v>3.71</c:v>
                </c:pt>
                <c:pt idx="76">
                  <c:v>3.65</c:v>
                </c:pt>
                <c:pt idx="77">
                  <c:v>3.5</c:v>
                </c:pt>
                <c:pt idx="78">
                  <c:v>3.44</c:v>
                </c:pt>
                <c:pt idx="79">
                  <c:v>3.34</c:v>
                </c:pt>
                <c:pt idx="80">
                  <c:v>3.2299999999999995</c:v>
                </c:pt>
                <c:pt idx="81">
                  <c:v>3.16</c:v>
                </c:pt>
                <c:pt idx="82">
                  <c:v>3.1399999999999997</c:v>
                </c:pt>
                <c:pt idx="83">
                  <c:v>3.08</c:v>
                </c:pt>
                <c:pt idx="84">
                  <c:v>2.9</c:v>
                </c:pt>
                <c:pt idx="85">
                  <c:v>3.0649999999999999</c:v>
                </c:pt>
                <c:pt idx="86">
                  <c:v>2.98</c:v>
                </c:pt>
                <c:pt idx="87">
                  <c:v>2.98</c:v>
                </c:pt>
                <c:pt idx="88">
                  <c:v>3.08</c:v>
                </c:pt>
                <c:pt idx="89">
                  <c:v>2.94</c:v>
                </c:pt>
                <c:pt idx="90">
                  <c:v>2.875</c:v>
                </c:pt>
                <c:pt idx="91">
                  <c:v>2.92</c:v>
                </c:pt>
                <c:pt idx="92">
                  <c:v>2.84</c:v>
                </c:pt>
                <c:pt idx="93">
                  <c:v>2.8</c:v>
                </c:pt>
                <c:pt idx="94">
                  <c:v>2.7</c:v>
                </c:pt>
                <c:pt idx="95">
                  <c:v>2.7399999999999998</c:v>
                </c:pt>
                <c:pt idx="96">
                  <c:v>2.67</c:v>
                </c:pt>
                <c:pt idx="97">
                  <c:v>2.58</c:v>
                </c:pt>
                <c:pt idx="98">
                  <c:v>2.5100000000000002</c:v>
                </c:pt>
                <c:pt idx="99">
                  <c:v>2.4500000000000002</c:v>
                </c:pt>
                <c:pt idx="100">
                  <c:v>2.536</c:v>
                </c:pt>
                <c:pt idx="101">
                  <c:v>2.4300000000000002</c:v>
                </c:pt>
                <c:pt idx="102">
                  <c:v>2.35</c:v>
                </c:pt>
                <c:pt idx="103">
                  <c:v>2.27</c:v>
                </c:pt>
                <c:pt idx="104">
                  <c:v>3.2700000000000005</c:v>
                </c:pt>
                <c:pt idx="105">
                  <c:v>3.1779999999999999</c:v>
                </c:pt>
                <c:pt idx="106">
                  <c:v>3.05</c:v>
                </c:pt>
                <c:pt idx="107">
                  <c:v>2.976</c:v>
                </c:pt>
                <c:pt idx="108">
                  <c:v>2.84</c:v>
                </c:pt>
                <c:pt idx="109">
                  <c:v>2.8380000000000001</c:v>
                </c:pt>
                <c:pt idx="110">
                  <c:v>2.621</c:v>
                </c:pt>
                <c:pt idx="111">
                  <c:v>2.5230000000000001</c:v>
                </c:pt>
                <c:pt idx="112">
                  <c:v>2.42</c:v>
                </c:pt>
                <c:pt idx="113">
                  <c:v>2.3129999999999997</c:v>
                </c:pt>
                <c:pt idx="114">
                  <c:v>2.2370000000000001</c:v>
                </c:pt>
                <c:pt idx="115">
                  <c:v>2.1399999999999997</c:v>
                </c:pt>
                <c:pt idx="116">
                  <c:v>2.1</c:v>
                </c:pt>
                <c:pt idx="117">
                  <c:v>1.9899999999999998</c:v>
                </c:pt>
                <c:pt idx="118">
                  <c:v>1.89</c:v>
                </c:pt>
                <c:pt idx="119">
                  <c:v>1.8399999999999999</c:v>
                </c:pt>
                <c:pt idx="120">
                  <c:v>1.7600000000000002</c:v>
                </c:pt>
                <c:pt idx="121">
                  <c:v>1.6859999999999999</c:v>
                </c:pt>
                <c:pt idx="122">
                  <c:v>1.64</c:v>
                </c:pt>
                <c:pt idx="123">
                  <c:v>1.5740000000000001</c:v>
                </c:pt>
                <c:pt idx="124">
                  <c:v>1.5009999999999999</c:v>
                </c:pt>
                <c:pt idx="125">
                  <c:v>1.427</c:v>
                </c:pt>
                <c:pt idx="126">
                  <c:v>1.355</c:v>
                </c:pt>
                <c:pt idx="127">
                  <c:v>1.29</c:v>
                </c:pt>
                <c:pt idx="128">
                  <c:v>1.2730000000000001</c:v>
                </c:pt>
                <c:pt idx="129">
                  <c:v>1.359</c:v>
                </c:pt>
                <c:pt idx="130">
                  <c:v>1.28</c:v>
                </c:pt>
                <c:pt idx="131">
                  <c:v>1.198</c:v>
                </c:pt>
                <c:pt idx="132">
                  <c:v>1.1060000000000001</c:v>
                </c:pt>
                <c:pt idx="133">
                  <c:v>1.0539999999999998</c:v>
                </c:pt>
                <c:pt idx="134">
                  <c:v>0.9890000000000001</c:v>
                </c:pt>
                <c:pt idx="135">
                  <c:v>0.92899999999999994</c:v>
                </c:pt>
                <c:pt idx="136">
                  <c:v>0.89800000000000002</c:v>
                </c:pt>
                <c:pt idx="137">
                  <c:v>0.97799999999999998</c:v>
                </c:pt>
                <c:pt idx="138">
                  <c:v>0.91999999999999993</c:v>
                </c:pt>
                <c:pt idx="139">
                  <c:v>0.86699999999999999</c:v>
                </c:pt>
                <c:pt idx="140">
                  <c:v>0.84000000000000008</c:v>
                </c:pt>
                <c:pt idx="141">
                  <c:v>0.747</c:v>
                </c:pt>
                <c:pt idx="142">
                  <c:v>0.68799999999999994</c:v>
                </c:pt>
                <c:pt idx="143">
                  <c:v>0.67999999999999994</c:v>
                </c:pt>
                <c:pt idx="144">
                  <c:v>0.66200000000000003</c:v>
                </c:pt>
                <c:pt idx="145">
                  <c:v>0.58499999999999996</c:v>
                </c:pt>
                <c:pt idx="146">
                  <c:v>0.54600000000000004</c:v>
                </c:pt>
                <c:pt idx="147">
                  <c:v>0.55099999999999993</c:v>
                </c:pt>
                <c:pt idx="148">
                  <c:v>0.54900000000000004</c:v>
                </c:pt>
                <c:pt idx="149">
                  <c:v>0.504</c:v>
                </c:pt>
                <c:pt idx="150">
                  <c:v>0.46399999999999997</c:v>
                </c:pt>
                <c:pt idx="151">
                  <c:v>0.46299999999999997</c:v>
                </c:pt>
                <c:pt idx="152">
                  <c:v>0.42599999999999999</c:v>
                </c:pt>
                <c:pt idx="153">
                  <c:v>0.47800000000000004</c:v>
                </c:pt>
                <c:pt idx="154">
                  <c:v>0.45800000000000002</c:v>
                </c:pt>
                <c:pt idx="155">
                  <c:v>0.35599999999999998</c:v>
                </c:pt>
                <c:pt idx="156">
                  <c:v>0.24</c:v>
                </c:pt>
                <c:pt idx="157">
                  <c:v>0.125</c:v>
                </c:pt>
                <c:pt idx="158">
                  <c:v>6.8999999999999992E-2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</c:v>
                </c:pt>
                <c:pt idx="1">
                  <c:v>-0.45852393847215972</c:v>
                </c:pt>
                <c:pt idx="2">
                  <c:v>0.14488408137186212</c:v>
                </c:pt>
                <c:pt idx="3">
                  <c:v>0.2962907313641695</c:v>
                </c:pt>
                <c:pt idx="4">
                  <c:v>0.3389525882694791</c:v>
                </c:pt>
                <c:pt idx="5">
                  <c:v>0.38313540233127003</c:v>
                </c:pt>
                <c:pt idx="6">
                  <c:v>0.44483953466803217</c:v>
                </c:pt>
                <c:pt idx="7">
                  <c:v>0.45873279731562744</c:v>
                </c:pt>
                <c:pt idx="8">
                  <c:v>0.50673924532198977</c:v>
                </c:pt>
                <c:pt idx="9">
                  <c:v>0.58133159899158282</c:v>
                </c:pt>
                <c:pt idx="10">
                  <c:v>0.62912972704694825</c:v>
                </c:pt>
                <c:pt idx="11">
                  <c:v>0.66429106749803313</c:v>
                </c:pt>
                <c:pt idx="12">
                  <c:v>0.70592693772288262</c:v>
                </c:pt>
                <c:pt idx="13">
                  <c:v>0.71295628830584978</c:v>
                </c:pt>
                <c:pt idx="14">
                  <c:v>0.73671489121051692</c:v>
                </c:pt>
                <c:pt idx="15">
                  <c:v>0.76567512214720779</c:v>
                </c:pt>
                <c:pt idx="16">
                  <c:v>0.77828353107699966</c:v>
                </c:pt>
                <c:pt idx="17">
                  <c:v>0.77971656180566373</c:v>
                </c:pt>
                <c:pt idx="18">
                  <c:v>0.81021285834878665</c:v>
                </c:pt>
                <c:pt idx="19">
                  <c:v>0.80205887004747423</c:v>
                </c:pt>
                <c:pt idx="20">
                  <c:v>0.83168037953351781</c:v>
                </c:pt>
                <c:pt idx="21">
                  <c:v>0.81681217411418405</c:v>
                </c:pt>
                <c:pt idx="22">
                  <c:v>0.82819822356356898</c:v>
                </c:pt>
                <c:pt idx="23">
                  <c:v>0.85540961945016003</c:v>
                </c:pt>
                <c:pt idx="24">
                  <c:v>0.83647585464757801</c:v>
                </c:pt>
                <c:pt idx="25">
                  <c:v>0.8651113900332702</c:v>
                </c:pt>
                <c:pt idx="26">
                  <c:v>0.87647359871661268</c:v>
                </c:pt>
                <c:pt idx="27">
                  <c:v>0.87170322455966509</c:v>
                </c:pt>
                <c:pt idx="28">
                  <c:v>0.89488466178581916</c:v>
                </c:pt>
                <c:pt idx="29">
                  <c:v>1.0213279255280987</c:v>
                </c:pt>
                <c:pt idx="30">
                  <c:v>1.0091044045020034</c:v>
                </c:pt>
                <c:pt idx="31">
                  <c:v>1.0350907942799292</c:v>
                </c:pt>
                <c:pt idx="32">
                  <c:v>0.90311074737880415</c:v>
                </c:pt>
                <c:pt idx="33">
                  <c:v>1.0574530044131996</c:v>
                </c:pt>
                <c:pt idx="34">
                  <c:v>0.96180778417753687</c:v>
                </c:pt>
                <c:pt idx="35">
                  <c:v>1.0316157724793877</c:v>
                </c:pt>
                <c:pt idx="36">
                  <c:v>1.0113127056995375</c:v>
                </c:pt>
                <c:pt idx="37">
                  <c:v>1.0496605478294601</c:v>
                </c:pt>
                <c:pt idx="38">
                  <c:v>1.0496294287176162</c:v>
                </c:pt>
                <c:pt idx="39">
                  <c:v>1.0804093603268969</c:v>
                </c:pt>
                <c:pt idx="40">
                  <c:v>1.0525300160277353</c:v>
                </c:pt>
                <c:pt idx="41">
                  <c:v>1.061054171793439</c:v>
                </c:pt>
                <c:pt idx="42">
                  <c:v>1.0379988785179604</c:v>
                </c:pt>
                <c:pt idx="43">
                  <c:v>0.8949868832784772</c:v>
                </c:pt>
                <c:pt idx="44">
                  <c:v>0.96546848143276276</c:v>
                </c:pt>
                <c:pt idx="45">
                  <c:v>0.97751414022235339</c:v>
                </c:pt>
                <c:pt idx="46">
                  <c:v>0.9747902497729598</c:v>
                </c:pt>
                <c:pt idx="47">
                  <c:v>0.97553616269034582</c:v>
                </c:pt>
                <c:pt idx="48">
                  <c:v>1.1713639662906146</c:v>
                </c:pt>
                <c:pt idx="49">
                  <c:v>1.150438711639227</c:v>
                </c:pt>
                <c:pt idx="50">
                  <c:v>0.8601945261315237</c:v>
                </c:pt>
                <c:pt idx="51">
                  <c:v>1.0130748886614183</c:v>
                </c:pt>
                <c:pt idx="52">
                  <c:v>0.97959997110085117</c:v>
                </c:pt>
                <c:pt idx="53">
                  <c:v>1.3487625092952109</c:v>
                </c:pt>
                <c:pt idx="54">
                  <c:v>1.2632522559789015</c:v>
                </c:pt>
                <c:pt idx="55">
                  <c:v>0.8847275023259118</c:v>
                </c:pt>
                <c:pt idx="56">
                  <c:v>1.025380794260967</c:v>
                </c:pt>
                <c:pt idx="57">
                  <c:v>1.3418590752618278</c:v>
                </c:pt>
                <c:pt idx="58">
                  <c:v>1.2324809668757628</c:v>
                </c:pt>
                <c:pt idx="59">
                  <c:v>1.3654997651256906</c:v>
                </c:pt>
                <c:pt idx="60">
                  <c:v>1.3095447369527897</c:v>
                </c:pt>
                <c:pt idx="61">
                  <c:v>1.4635893575916148</c:v>
                </c:pt>
                <c:pt idx="62">
                  <c:v>1.5085218876420379</c:v>
                </c:pt>
                <c:pt idx="63">
                  <c:v>2.4389293473676994</c:v>
                </c:pt>
                <c:pt idx="64">
                  <c:v>2.3151363957421389</c:v>
                </c:pt>
                <c:pt idx="65">
                  <c:v>2.3610329280044926</c:v>
                </c:pt>
                <c:pt idx="66">
                  <c:v>2.3868550274713747</c:v>
                </c:pt>
                <c:pt idx="67">
                  <c:v>2.3903016432933235</c:v>
                </c:pt>
                <c:pt idx="68">
                  <c:v>2.4665899229843831</c:v>
                </c:pt>
                <c:pt idx="69">
                  <c:v>2.4589577376370695</c:v>
                </c:pt>
                <c:pt idx="70">
                  <c:v>2.4510663442517187</c:v>
                </c:pt>
                <c:pt idx="71">
                  <c:v>2.4973148922826596</c:v>
                </c:pt>
                <c:pt idx="72">
                  <c:v>2.5550111230783048</c:v>
                </c:pt>
                <c:pt idx="73">
                  <c:v>2.6042558019186464</c:v>
                </c:pt>
                <c:pt idx="74">
                  <c:v>2.66621719751407</c:v>
                </c:pt>
                <c:pt idx="75">
                  <c:v>2.748672622452915</c:v>
                </c:pt>
                <c:pt idx="76">
                  <c:v>2.8113328167350748</c:v>
                </c:pt>
                <c:pt idx="77">
                  <c:v>2.8120655271486443</c:v>
                </c:pt>
                <c:pt idx="78">
                  <c:v>2.9077432521598365</c:v>
                </c:pt>
                <c:pt idx="79">
                  <c:v>2.9704571888054061</c:v>
                </c:pt>
                <c:pt idx="80">
                  <c:v>3.0244868608429503</c:v>
                </c:pt>
                <c:pt idx="81">
                  <c:v>3.1058396827156063</c:v>
                </c:pt>
                <c:pt idx="82">
                  <c:v>3.2897552710371087</c:v>
                </c:pt>
                <c:pt idx="83">
                  <c:v>3.365458079684271</c:v>
                </c:pt>
                <c:pt idx="84">
                  <c:v>4.0633029483585492</c:v>
                </c:pt>
                <c:pt idx="85">
                  <c:v>4.2551318731969614</c:v>
                </c:pt>
                <c:pt idx="86">
                  <c:v>4.0239289014121038</c:v>
                </c:pt>
                <c:pt idx="87">
                  <c:v>4.2372436950749712</c:v>
                </c:pt>
                <c:pt idx="88">
                  <c:v>4.561838865529471</c:v>
                </c:pt>
                <c:pt idx="89">
                  <c:v>4.3426357269225999</c:v>
                </c:pt>
                <c:pt idx="90">
                  <c:v>4.2515423779247756</c:v>
                </c:pt>
                <c:pt idx="91">
                  <c:v>4.3241624942705439</c:v>
                </c:pt>
                <c:pt idx="92">
                  <c:v>4.2003957027483976</c:v>
                </c:pt>
                <c:pt idx="93">
                  <c:v>4.1461323963604046</c:v>
                </c:pt>
                <c:pt idx="94">
                  <c:v>4.0792107618472668</c:v>
                </c:pt>
                <c:pt idx="95">
                  <c:v>4.1476937079175364</c:v>
                </c:pt>
                <c:pt idx="96">
                  <c:v>4.0375997299644144</c:v>
                </c:pt>
                <c:pt idx="97">
                  <c:v>3.9049496787362479</c:v>
                </c:pt>
                <c:pt idx="98">
                  <c:v>3.8042586257445969</c:v>
                </c:pt>
                <c:pt idx="99">
                  <c:v>3.7418411522092589</c:v>
                </c:pt>
                <c:pt idx="100">
                  <c:v>3.8783273122914705</c:v>
                </c:pt>
                <c:pt idx="101">
                  <c:v>3.709381053927284</c:v>
                </c:pt>
                <c:pt idx="102">
                  <c:v>3.6171608378110962</c:v>
                </c:pt>
                <c:pt idx="103">
                  <c:v>3.4989831251484076</c:v>
                </c:pt>
                <c:pt idx="104">
                  <c:v>5.0689862308751303</c:v>
                </c:pt>
                <c:pt idx="105">
                  <c:v>4.8395683752735748</c:v>
                </c:pt>
                <c:pt idx="106">
                  <c:v>4.708017474339961</c:v>
                </c:pt>
                <c:pt idx="107">
                  <c:v>4.6013447930364508</c:v>
                </c:pt>
                <c:pt idx="108">
                  <c:v>4.3932565782094102</c:v>
                </c:pt>
                <c:pt idx="109">
                  <c:v>4.4001087603588092</c:v>
                </c:pt>
                <c:pt idx="110">
                  <c:v>4.0861055374011599</c:v>
                </c:pt>
                <c:pt idx="111">
                  <c:v>3.9468010209273463</c:v>
                </c:pt>
                <c:pt idx="112">
                  <c:v>3.7913745816027427</c:v>
                </c:pt>
                <c:pt idx="113">
                  <c:v>3.6300155840136359</c:v>
                </c:pt>
                <c:pt idx="114">
                  <c:v>3.517588106019689</c:v>
                </c:pt>
                <c:pt idx="115">
                  <c:v>3.3916380369785055</c:v>
                </c:pt>
                <c:pt idx="116">
                  <c:v>3.3345633941586801</c:v>
                </c:pt>
                <c:pt idx="117">
                  <c:v>3.1636074972864621</c:v>
                </c:pt>
                <c:pt idx="118">
                  <c:v>3.0127131305624495</c:v>
                </c:pt>
                <c:pt idx="119">
                  <c:v>2.9398139037552564</c:v>
                </c:pt>
                <c:pt idx="120">
                  <c:v>2.8168901520644782</c:v>
                </c:pt>
                <c:pt idx="121">
                  <c:v>2.7050912930832776</c:v>
                </c:pt>
                <c:pt idx="122">
                  <c:v>2.6535200404343806</c:v>
                </c:pt>
                <c:pt idx="123">
                  <c:v>2.5518174418028234</c:v>
                </c:pt>
                <c:pt idx="124">
                  <c:v>2.4401522240724485</c:v>
                </c:pt>
                <c:pt idx="125">
                  <c:v>2.3272765293421882</c:v>
                </c:pt>
                <c:pt idx="126">
                  <c:v>2.217595361904666</c:v>
                </c:pt>
                <c:pt idx="127">
                  <c:v>2.118805873696338</c:v>
                </c:pt>
                <c:pt idx="128">
                  <c:v>2.1081504376976001</c:v>
                </c:pt>
                <c:pt idx="129">
                  <c:v>2.2450489676502423</c:v>
                </c:pt>
                <c:pt idx="130">
                  <c:v>2.1161451031413145</c:v>
                </c:pt>
                <c:pt idx="131">
                  <c:v>1.9902331492597376</c:v>
                </c:pt>
                <c:pt idx="132">
                  <c:v>1.8487242820928151</c:v>
                </c:pt>
                <c:pt idx="133">
                  <c:v>1.7705168125065367</c:v>
                </c:pt>
                <c:pt idx="134">
                  <c:v>1.6702945290442124</c:v>
                </c:pt>
                <c:pt idx="135">
                  <c:v>1.5931915454014842</c:v>
                </c:pt>
                <c:pt idx="136">
                  <c:v>1.546175124379753</c:v>
                </c:pt>
                <c:pt idx="137">
                  <c:v>1.6742213878663355</c:v>
                </c:pt>
                <c:pt idx="138">
                  <c:v>1.5793233535380091</c:v>
                </c:pt>
                <c:pt idx="139">
                  <c:v>1.4974102103243607</c:v>
                </c:pt>
                <c:pt idx="140">
                  <c:v>1.4564381656536272</c:v>
                </c:pt>
                <c:pt idx="141">
                  <c:v>1.310375891393136</c:v>
                </c:pt>
                <c:pt idx="142">
                  <c:v>1.2200177522183342</c:v>
                </c:pt>
                <c:pt idx="143">
                  <c:v>1.2090425305175809</c:v>
                </c:pt>
                <c:pt idx="144">
                  <c:v>1.1808686161088238</c:v>
                </c:pt>
                <c:pt idx="145">
                  <c:v>1.060082416540548</c:v>
                </c:pt>
                <c:pt idx="146">
                  <c:v>1.0315145023510892</c:v>
                </c:pt>
                <c:pt idx="147">
                  <c:v>1.0405403877780106</c:v>
                </c:pt>
                <c:pt idx="148">
                  <c:v>1.0371779881136376</c:v>
                </c:pt>
                <c:pt idx="149">
                  <c:v>0.96431210907300913</c:v>
                </c:pt>
                <c:pt idx="150">
                  <c:v>0.90054794506050173</c:v>
                </c:pt>
                <c:pt idx="151">
                  <c:v>0.89976015835616285</c:v>
                </c:pt>
                <c:pt idx="152">
                  <c:v>0.83992632367891562</c:v>
                </c:pt>
                <c:pt idx="153">
                  <c:v>0.92486690806515659</c:v>
                </c:pt>
                <c:pt idx="154">
                  <c:v>0.89137778042900295</c:v>
                </c:pt>
                <c:pt idx="155">
                  <c:v>0.7270396625049752</c:v>
                </c:pt>
                <c:pt idx="156">
                  <c:v>0.54188753296571623</c:v>
                </c:pt>
                <c:pt idx="157">
                  <c:v>0.38443126552371121</c:v>
                </c:pt>
                <c:pt idx="158">
                  <c:v>0.28913109793937686</c:v>
                </c:pt>
                <c:pt idx="159">
                  <c:v>0.17677181348426216</c:v>
                </c:pt>
                <c:pt idx="160">
                  <c:v>0.17704500000000009</c:v>
                </c:pt>
                <c:pt idx="161">
                  <c:v>0.17704500000000009</c:v>
                </c:pt>
                <c:pt idx="162">
                  <c:v>0.17704500000000009</c:v>
                </c:pt>
                <c:pt idx="163">
                  <c:v>0.17704500000000009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6.4700000000000006</c:v>
                </c:pt>
                <c:pt idx="1">
                  <c:v>6.3</c:v>
                </c:pt>
                <c:pt idx="2">
                  <c:v>5.5</c:v>
                </c:pt>
                <c:pt idx="3">
                  <c:v>5.7</c:v>
                </c:pt>
                <c:pt idx="4">
                  <c:v>5.74</c:v>
                </c:pt>
                <c:pt idx="5">
                  <c:v>5.6899999999999995</c:v>
                </c:pt>
                <c:pt idx="6">
                  <c:v>5.7</c:v>
                </c:pt>
                <c:pt idx="7">
                  <c:v>5.4700000000000006</c:v>
                </c:pt>
                <c:pt idx="8">
                  <c:v>5.33</c:v>
                </c:pt>
                <c:pt idx="9">
                  <c:v>5.38</c:v>
                </c:pt>
                <c:pt idx="10">
                  <c:v>5.38</c:v>
                </c:pt>
                <c:pt idx="11">
                  <c:v>5.3</c:v>
                </c:pt>
                <c:pt idx="12">
                  <c:v>5.2229999999999999</c:v>
                </c:pt>
                <c:pt idx="13">
                  <c:v>5.2229999999999999</c:v>
                </c:pt>
                <c:pt idx="14">
                  <c:v>5.1070000000000002</c:v>
                </c:pt>
                <c:pt idx="15">
                  <c:v>5.08</c:v>
                </c:pt>
                <c:pt idx="16">
                  <c:v>5.0200000000000005</c:v>
                </c:pt>
                <c:pt idx="17">
                  <c:v>4.9049999999999994</c:v>
                </c:pt>
                <c:pt idx="18">
                  <c:v>4.8899999999999997</c:v>
                </c:pt>
                <c:pt idx="19">
                  <c:v>4.76</c:v>
                </c:pt>
                <c:pt idx="20">
                  <c:v>4.74</c:v>
                </c:pt>
                <c:pt idx="21">
                  <c:v>4.59</c:v>
                </c:pt>
                <c:pt idx="22">
                  <c:v>4.5</c:v>
                </c:pt>
                <c:pt idx="23">
                  <c:v>4.49</c:v>
                </c:pt>
                <c:pt idx="24">
                  <c:v>4.34</c:v>
                </c:pt>
                <c:pt idx="25">
                  <c:v>4.32</c:v>
                </c:pt>
                <c:pt idx="26">
                  <c:v>4.2799999999999994</c:v>
                </c:pt>
                <c:pt idx="27">
                  <c:v>4.18</c:v>
                </c:pt>
                <c:pt idx="28">
                  <c:v>4.16</c:v>
                </c:pt>
                <c:pt idx="29">
                  <c:v>4.5</c:v>
                </c:pt>
                <c:pt idx="30">
                  <c:v>4.49</c:v>
                </c:pt>
                <c:pt idx="31">
                  <c:v>4.5</c:v>
                </c:pt>
                <c:pt idx="32">
                  <c:v>4.01</c:v>
                </c:pt>
                <c:pt idx="33">
                  <c:v>4.3</c:v>
                </c:pt>
                <c:pt idx="34">
                  <c:v>4.0200000000000005</c:v>
                </c:pt>
                <c:pt idx="35">
                  <c:v>4.0999999999999996</c:v>
                </c:pt>
                <c:pt idx="36">
                  <c:v>4</c:v>
                </c:pt>
                <c:pt idx="37">
                  <c:v>4.0299999999999994</c:v>
                </c:pt>
                <c:pt idx="38">
                  <c:v>3.9799999999999995</c:v>
                </c:pt>
                <c:pt idx="39">
                  <c:v>4</c:v>
                </c:pt>
                <c:pt idx="40">
                  <c:v>3.87</c:v>
                </c:pt>
                <c:pt idx="41">
                  <c:v>3.81</c:v>
                </c:pt>
                <c:pt idx="42">
                  <c:v>3.6799999999999997</c:v>
                </c:pt>
                <c:pt idx="43">
                  <c:v>3.2</c:v>
                </c:pt>
                <c:pt idx="44">
                  <c:v>3.25</c:v>
                </c:pt>
                <c:pt idx="45">
                  <c:v>3.25</c:v>
                </c:pt>
                <c:pt idx="46">
                  <c:v>3.2</c:v>
                </c:pt>
                <c:pt idx="47">
                  <c:v>3.15</c:v>
                </c:pt>
                <c:pt idx="48">
                  <c:v>3.6</c:v>
                </c:pt>
                <c:pt idx="49">
                  <c:v>3.6</c:v>
                </c:pt>
                <c:pt idx="50">
                  <c:v>2.8</c:v>
                </c:pt>
                <c:pt idx="51">
                  <c:v>3.0100000000000002</c:v>
                </c:pt>
                <c:pt idx="52">
                  <c:v>2.93</c:v>
                </c:pt>
                <c:pt idx="53">
                  <c:v>3.7600000000000002</c:v>
                </c:pt>
                <c:pt idx="54">
                  <c:v>3.69</c:v>
                </c:pt>
                <c:pt idx="55">
                  <c:v>2.7</c:v>
                </c:pt>
                <c:pt idx="56">
                  <c:v>2.7800000000000002</c:v>
                </c:pt>
                <c:pt idx="57">
                  <c:v>3.4</c:v>
                </c:pt>
                <c:pt idx="58">
                  <c:v>3.1</c:v>
                </c:pt>
                <c:pt idx="59">
                  <c:v>3.2</c:v>
                </c:pt>
                <c:pt idx="60">
                  <c:v>2.98</c:v>
                </c:pt>
                <c:pt idx="61">
                  <c:v>3.1</c:v>
                </c:pt>
                <c:pt idx="62">
                  <c:v>3.06</c:v>
                </c:pt>
                <c:pt idx="63">
                  <c:v>4.51</c:v>
                </c:pt>
                <c:pt idx="64">
                  <c:v>4.4000000000000004</c:v>
                </c:pt>
                <c:pt idx="65">
                  <c:v>4.32</c:v>
                </c:pt>
                <c:pt idx="66">
                  <c:v>4.25</c:v>
                </c:pt>
                <c:pt idx="67">
                  <c:v>4.1500000000000004</c:v>
                </c:pt>
                <c:pt idx="68">
                  <c:v>4.16</c:v>
                </c:pt>
                <c:pt idx="69">
                  <c:v>4.0600000000000005</c:v>
                </c:pt>
                <c:pt idx="70">
                  <c:v>3.95</c:v>
                </c:pt>
                <c:pt idx="71">
                  <c:v>3.9200000000000004</c:v>
                </c:pt>
                <c:pt idx="72">
                  <c:v>3.8899999999999997</c:v>
                </c:pt>
                <c:pt idx="73">
                  <c:v>3.8</c:v>
                </c:pt>
                <c:pt idx="74">
                  <c:v>3.75</c:v>
                </c:pt>
                <c:pt idx="75">
                  <c:v>3.71</c:v>
                </c:pt>
                <c:pt idx="76">
                  <c:v>3.65</c:v>
                </c:pt>
                <c:pt idx="77">
                  <c:v>3.5</c:v>
                </c:pt>
                <c:pt idx="78">
                  <c:v>3.44</c:v>
                </c:pt>
                <c:pt idx="79">
                  <c:v>3.34</c:v>
                </c:pt>
                <c:pt idx="80">
                  <c:v>3.2299999999999995</c:v>
                </c:pt>
                <c:pt idx="81">
                  <c:v>3.16</c:v>
                </c:pt>
                <c:pt idx="82">
                  <c:v>3.1399999999999997</c:v>
                </c:pt>
                <c:pt idx="83">
                  <c:v>3.08</c:v>
                </c:pt>
                <c:pt idx="84">
                  <c:v>2.9</c:v>
                </c:pt>
                <c:pt idx="85">
                  <c:v>3.0649999999999999</c:v>
                </c:pt>
                <c:pt idx="86">
                  <c:v>2.98</c:v>
                </c:pt>
                <c:pt idx="87">
                  <c:v>2.98</c:v>
                </c:pt>
                <c:pt idx="88">
                  <c:v>3.08</c:v>
                </c:pt>
                <c:pt idx="89">
                  <c:v>2.94</c:v>
                </c:pt>
                <c:pt idx="90">
                  <c:v>2.875</c:v>
                </c:pt>
                <c:pt idx="91">
                  <c:v>2.92</c:v>
                </c:pt>
                <c:pt idx="92">
                  <c:v>2.84</c:v>
                </c:pt>
                <c:pt idx="93">
                  <c:v>2.8</c:v>
                </c:pt>
                <c:pt idx="94">
                  <c:v>2.7</c:v>
                </c:pt>
                <c:pt idx="95">
                  <c:v>2.7399999999999998</c:v>
                </c:pt>
                <c:pt idx="96">
                  <c:v>2.67</c:v>
                </c:pt>
                <c:pt idx="97">
                  <c:v>2.58</c:v>
                </c:pt>
                <c:pt idx="98">
                  <c:v>2.5100000000000002</c:v>
                </c:pt>
                <c:pt idx="99">
                  <c:v>2.4500000000000002</c:v>
                </c:pt>
                <c:pt idx="100">
                  <c:v>2.536</c:v>
                </c:pt>
                <c:pt idx="101">
                  <c:v>2.4300000000000002</c:v>
                </c:pt>
                <c:pt idx="102">
                  <c:v>2.35</c:v>
                </c:pt>
                <c:pt idx="103">
                  <c:v>2.27</c:v>
                </c:pt>
                <c:pt idx="104">
                  <c:v>3.2700000000000005</c:v>
                </c:pt>
                <c:pt idx="105">
                  <c:v>3.1779999999999999</c:v>
                </c:pt>
                <c:pt idx="106">
                  <c:v>3.05</c:v>
                </c:pt>
                <c:pt idx="107">
                  <c:v>2.976</c:v>
                </c:pt>
                <c:pt idx="108">
                  <c:v>2.84</c:v>
                </c:pt>
                <c:pt idx="109">
                  <c:v>2.8380000000000001</c:v>
                </c:pt>
                <c:pt idx="110">
                  <c:v>2.621</c:v>
                </c:pt>
                <c:pt idx="111">
                  <c:v>2.5230000000000001</c:v>
                </c:pt>
                <c:pt idx="112">
                  <c:v>2.42</c:v>
                </c:pt>
                <c:pt idx="113">
                  <c:v>2.3129999999999997</c:v>
                </c:pt>
                <c:pt idx="114">
                  <c:v>2.2370000000000001</c:v>
                </c:pt>
                <c:pt idx="115">
                  <c:v>2.1399999999999997</c:v>
                </c:pt>
                <c:pt idx="116">
                  <c:v>2.1</c:v>
                </c:pt>
                <c:pt idx="117">
                  <c:v>1.9899999999999998</c:v>
                </c:pt>
                <c:pt idx="118">
                  <c:v>1.89</c:v>
                </c:pt>
                <c:pt idx="119">
                  <c:v>1.8399999999999999</c:v>
                </c:pt>
                <c:pt idx="120">
                  <c:v>1.7600000000000002</c:v>
                </c:pt>
                <c:pt idx="121">
                  <c:v>1.6859999999999999</c:v>
                </c:pt>
                <c:pt idx="122">
                  <c:v>1.64</c:v>
                </c:pt>
                <c:pt idx="123">
                  <c:v>1.5740000000000001</c:v>
                </c:pt>
                <c:pt idx="124">
                  <c:v>1.5009999999999999</c:v>
                </c:pt>
                <c:pt idx="125">
                  <c:v>1.427</c:v>
                </c:pt>
                <c:pt idx="126">
                  <c:v>1.355</c:v>
                </c:pt>
                <c:pt idx="127">
                  <c:v>1.29</c:v>
                </c:pt>
                <c:pt idx="128">
                  <c:v>1.2730000000000001</c:v>
                </c:pt>
                <c:pt idx="129">
                  <c:v>1.359</c:v>
                </c:pt>
                <c:pt idx="130">
                  <c:v>1.28</c:v>
                </c:pt>
                <c:pt idx="131">
                  <c:v>1.198</c:v>
                </c:pt>
                <c:pt idx="132">
                  <c:v>1.1060000000000001</c:v>
                </c:pt>
                <c:pt idx="133">
                  <c:v>1.0539999999999998</c:v>
                </c:pt>
                <c:pt idx="134">
                  <c:v>0.9890000000000001</c:v>
                </c:pt>
                <c:pt idx="135">
                  <c:v>0.92899999999999994</c:v>
                </c:pt>
                <c:pt idx="136">
                  <c:v>0.89800000000000002</c:v>
                </c:pt>
                <c:pt idx="137">
                  <c:v>0.97799999999999998</c:v>
                </c:pt>
                <c:pt idx="138">
                  <c:v>0.91999999999999993</c:v>
                </c:pt>
                <c:pt idx="139">
                  <c:v>0.86699999999999999</c:v>
                </c:pt>
                <c:pt idx="140">
                  <c:v>0.84000000000000008</c:v>
                </c:pt>
                <c:pt idx="141">
                  <c:v>0.747</c:v>
                </c:pt>
                <c:pt idx="142">
                  <c:v>0.68799999999999994</c:v>
                </c:pt>
                <c:pt idx="143">
                  <c:v>0.67999999999999994</c:v>
                </c:pt>
                <c:pt idx="144">
                  <c:v>0.66200000000000003</c:v>
                </c:pt>
                <c:pt idx="145">
                  <c:v>0.58499999999999996</c:v>
                </c:pt>
                <c:pt idx="146">
                  <c:v>0.54600000000000004</c:v>
                </c:pt>
                <c:pt idx="147">
                  <c:v>0.55099999999999993</c:v>
                </c:pt>
                <c:pt idx="148">
                  <c:v>0.54900000000000004</c:v>
                </c:pt>
                <c:pt idx="149">
                  <c:v>0.504</c:v>
                </c:pt>
                <c:pt idx="150">
                  <c:v>0.46399999999999997</c:v>
                </c:pt>
                <c:pt idx="151">
                  <c:v>0.46299999999999997</c:v>
                </c:pt>
                <c:pt idx="152">
                  <c:v>0.42599999999999999</c:v>
                </c:pt>
                <c:pt idx="153">
                  <c:v>0.47800000000000004</c:v>
                </c:pt>
                <c:pt idx="154">
                  <c:v>0.45800000000000002</c:v>
                </c:pt>
                <c:pt idx="155">
                  <c:v>0.35599999999999998</c:v>
                </c:pt>
                <c:pt idx="156">
                  <c:v>0.24</c:v>
                </c:pt>
                <c:pt idx="157">
                  <c:v>0.125</c:v>
                </c:pt>
                <c:pt idx="158">
                  <c:v>6.8999999999999992E-2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61136"/>
        <c:axId val="260794768"/>
      </c:scatterChart>
      <c:valAx>
        <c:axId val="254261136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794768"/>
        <c:crosses val="autoZero"/>
        <c:crossBetween val="midCat"/>
        <c:minorUnit val="1"/>
      </c:valAx>
      <c:valAx>
        <c:axId val="26079476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6113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8"/>
  <sheetViews>
    <sheetView tabSelected="1" topLeftCell="K140" zoomScale="75" zoomScaleNormal="75" zoomScalePageLayoutView="75" workbookViewId="0">
      <selection activeCell="Z169" sqref="Z169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25" style="41" customWidth="1"/>
    <col min="21" max="21" width="13" style="41" customWidth="1"/>
    <col min="22" max="22" width="13" style="44" customWidth="1"/>
    <col min="23" max="23" width="17" style="44" customWidth="1"/>
    <col min="24" max="24" width="13.125" style="44" customWidth="1"/>
    <col min="25" max="25" width="14.875" style="44" customWidth="1"/>
    <col min="26" max="26" width="20.375" style="41" customWidth="1"/>
    <col min="27" max="16384" width="11" style="3"/>
  </cols>
  <sheetData>
    <row r="1" spans="1:28" ht="24.95" customHeight="1" x14ac:dyDescent="0.2">
      <c r="A1" s="92" t="s">
        <v>1</v>
      </c>
      <c r="B1" s="93"/>
      <c r="C1" s="93"/>
      <c r="D1" s="93"/>
      <c r="E1" s="93"/>
      <c r="F1" s="94">
        <v>41888</v>
      </c>
      <c r="G1" s="95"/>
      <c r="H1" s="96"/>
      <c r="I1" s="97" t="s">
        <v>11</v>
      </c>
      <c r="J1" s="93"/>
      <c r="K1" s="93"/>
      <c r="L1" s="95" t="s">
        <v>52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4.95" customHeight="1" thickBot="1" x14ac:dyDescent="0.25">
      <c r="A2" s="87" t="s">
        <v>10</v>
      </c>
      <c r="B2" s="88"/>
      <c r="C2" s="88"/>
      <c r="D2" s="88"/>
      <c r="E2" s="88"/>
      <c r="F2" s="89">
        <v>1014</v>
      </c>
      <c r="G2" s="89"/>
      <c r="H2" s="90"/>
      <c r="I2" s="91" t="s">
        <v>4</v>
      </c>
      <c r="J2" s="88"/>
      <c r="K2" s="88"/>
      <c r="L2" s="89" t="s">
        <v>50</v>
      </c>
      <c r="M2" s="89"/>
      <c r="N2" s="67">
        <f>IF(L2="red",4025, IF(L2="green",4140,IF(L2="yellow",4122,IF(L2="blue",4059,0))))</f>
        <v>4059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4.95" customHeight="1" thickBo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35</v>
      </c>
      <c r="R3" s="83"/>
      <c r="S3" s="84"/>
    </row>
    <row r="4" spans="1:28" ht="24.95" customHeight="1" x14ac:dyDescent="0.2">
      <c r="A4" s="106" t="s">
        <v>17</v>
      </c>
      <c r="B4" s="98" t="s">
        <v>16</v>
      </c>
      <c r="C4" s="108" t="s">
        <v>28</v>
      </c>
      <c r="D4" s="100" t="s">
        <v>31</v>
      </c>
      <c r="E4" s="102"/>
      <c r="F4" s="100" t="s">
        <v>3</v>
      </c>
      <c r="G4" s="101"/>
      <c r="H4" s="56"/>
      <c r="I4" s="110" t="s">
        <v>2</v>
      </c>
      <c r="J4" s="110"/>
      <c r="K4" s="110"/>
      <c r="L4" s="111"/>
      <c r="M4" s="112" t="s">
        <v>26</v>
      </c>
      <c r="N4" s="114" t="s">
        <v>29</v>
      </c>
      <c r="O4" s="81" t="s">
        <v>34</v>
      </c>
      <c r="P4" s="80"/>
      <c r="Q4" s="47" t="s">
        <v>37</v>
      </c>
      <c r="R4" s="85" t="s">
        <v>36</v>
      </c>
      <c r="S4" s="86"/>
      <c r="T4" s="72" t="s">
        <v>38</v>
      </c>
      <c r="U4" s="79" t="s">
        <v>32</v>
      </c>
      <c r="V4" s="80"/>
      <c r="W4" s="76" t="s">
        <v>45</v>
      </c>
      <c r="X4" s="77"/>
      <c r="Y4" s="78"/>
      <c r="Z4" s="51" t="s">
        <v>33</v>
      </c>
      <c r="AB4" s="51" t="s">
        <v>48</v>
      </c>
    </row>
    <row r="5" spans="1:28" s="4" customFormat="1" ht="77.25" customHeight="1" thickBot="1" x14ac:dyDescent="0.25">
      <c r="A5" s="107"/>
      <c r="B5" s="99"/>
      <c r="C5" s="109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3"/>
      <c r="N5" s="115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 x14ac:dyDescent="0.2">
      <c r="A6" s="23">
        <v>1</v>
      </c>
      <c r="B6" s="24">
        <v>41888</v>
      </c>
      <c r="C6" s="25">
        <v>0.4291666666666667</v>
      </c>
      <c r="D6" s="26">
        <v>64.8</v>
      </c>
      <c r="E6" s="27">
        <v>64.7</v>
      </c>
      <c r="F6" s="28">
        <v>0</v>
      </c>
      <c r="G6" s="29">
        <v>0</v>
      </c>
      <c r="H6" s="30"/>
      <c r="I6" s="31"/>
      <c r="J6" s="31"/>
      <c r="K6" s="32"/>
      <c r="L6" s="27"/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4059</v>
      </c>
      <c r="S6" s="63">
        <f>IF(I6=J6,0,R6*(J6-I6))*273/(273+L6)</f>
        <v>0</v>
      </c>
      <c r="T6" s="73">
        <f t="shared" ref="T6:T69" si="2">T7</f>
        <v>95.670578930496973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6.4700000000000006</v>
      </c>
    </row>
    <row r="7" spans="1:28" s="40" customFormat="1" ht="20.25" customHeight="1" x14ac:dyDescent="0.2">
      <c r="A7" s="35">
        <f>A6+1</f>
        <v>2</v>
      </c>
      <c r="B7" s="24">
        <v>41888</v>
      </c>
      <c r="C7" s="25">
        <v>0.43402777777777773</v>
      </c>
      <c r="D7" s="26">
        <v>64.8</v>
      </c>
      <c r="E7" s="27">
        <v>63</v>
      </c>
      <c r="F7" s="36">
        <v>0</v>
      </c>
      <c r="G7" s="29">
        <v>2</v>
      </c>
      <c r="H7" s="37"/>
      <c r="I7" s="31"/>
      <c r="J7" s="31"/>
      <c r="K7" s="32"/>
      <c r="L7" s="27"/>
      <c r="M7" s="38"/>
      <c r="N7" s="39"/>
      <c r="O7" s="61">
        <f t="shared" ref="O7:O20" si="3">((B7 +C7) - (B6 + C6)) * 24 * 60</f>
        <v>7.0000000018626451</v>
      </c>
      <c r="P7" s="64">
        <f>P6+O7/60</f>
        <v>0.11666666669771075</v>
      </c>
      <c r="Q7" s="61">
        <f t="shared" si="0"/>
        <v>0</v>
      </c>
      <c r="R7" s="62">
        <f t="shared" si="1"/>
        <v>4059</v>
      </c>
      <c r="S7" s="63">
        <f t="shared" ref="S7:S20" si="4">IF(I7=J7,0,R7*(J7-I7))*273/(273+L7)</f>
        <v>0</v>
      </c>
      <c r="T7" s="73">
        <f t="shared" si="2"/>
        <v>95.670578930496973</v>
      </c>
      <c r="U7" s="61">
        <f>(S7+Q7)*T7/100</f>
        <v>0</v>
      </c>
      <c r="V7" s="64">
        <f t="shared" ref="V7:V9" si="5">V6+U7/1000</f>
        <v>0</v>
      </c>
      <c r="W7" s="64">
        <f>W6+(G7+K7)/1000</f>
        <v>2E-3</v>
      </c>
      <c r="X7" s="74">
        <f>0.026*EXP(-0.016*E7)</f>
        <v>9.4886518078168367E-3</v>
      </c>
      <c r="Y7" s="64">
        <f>(W7-(X7-X6))*(E7+1)*1*273/(273+L7)*T7/100</f>
        <v>-0.45852393847215972</v>
      </c>
      <c r="Z7" s="64">
        <f>V7+Y7</f>
        <v>-0.45852393847215972</v>
      </c>
      <c r="AB7" s="70">
        <f t="shared" ref="AB7:AB28" si="6">E7/10</f>
        <v>6.3</v>
      </c>
    </row>
    <row r="8" spans="1:28" s="40" customFormat="1" ht="20.25" customHeight="1" x14ac:dyDescent="0.2">
      <c r="A8" s="35">
        <f t="shared" ref="A8:A71" si="7">A7+1</f>
        <v>3</v>
      </c>
      <c r="B8" s="24">
        <v>41888</v>
      </c>
      <c r="C8" s="25">
        <v>0.43611111111111112</v>
      </c>
      <c r="D8" s="26">
        <v>63</v>
      </c>
      <c r="E8" s="27">
        <v>55</v>
      </c>
      <c r="F8" s="36">
        <v>0</v>
      </c>
      <c r="G8" s="29">
        <v>2</v>
      </c>
      <c r="H8" s="37"/>
      <c r="I8" s="31"/>
      <c r="J8" s="31"/>
      <c r="K8" s="32"/>
      <c r="L8" s="27"/>
      <c r="M8" s="38"/>
      <c r="N8" s="39"/>
      <c r="O8" s="61">
        <f t="shared" si="3"/>
        <v>2.9999999993015081</v>
      </c>
      <c r="P8" s="64">
        <f t="shared" ref="P8:P20" si="8">P7+O8/60</f>
        <v>0.16666666668606922</v>
      </c>
      <c r="Q8" s="61">
        <f t="shared" si="0"/>
        <v>0</v>
      </c>
      <c r="R8" s="62">
        <f t="shared" si="1"/>
        <v>4059</v>
      </c>
      <c r="S8" s="63">
        <f t="shared" si="4"/>
        <v>0</v>
      </c>
      <c r="T8" s="73">
        <f t="shared" si="2"/>
        <v>95.670578930496973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4.0000000000000001E-3</v>
      </c>
      <c r="X8" s="74">
        <f t="shared" ref="X8:X71" si="11">0.026*EXP(-0.016*E8)</f>
        <v>1.0784355703721115E-2</v>
      </c>
      <c r="Y8" s="64">
        <f t="shared" ref="Y8:Y71" si="12">(W8-(X8-X7))*(E8+1)*1*273/(273+L8)*T8/100</f>
        <v>0.14488408137186212</v>
      </c>
      <c r="Z8" s="64">
        <f t="shared" ref="Z8:Z20" si="13">V8+Y8</f>
        <v>0.14488408137186212</v>
      </c>
      <c r="AB8" s="70">
        <f t="shared" si="6"/>
        <v>5.5</v>
      </c>
    </row>
    <row r="9" spans="1:28" s="40" customFormat="1" ht="20.25" customHeight="1" x14ac:dyDescent="0.2">
      <c r="A9" s="35">
        <f t="shared" si="7"/>
        <v>4</v>
      </c>
      <c r="B9" s="24">
        <v>41888</v>
      </c>
      <c r="C9" s="25">
        <v>0.4381944444444445</v>
      </c>
      <c r="D9" s="26">
        <v>62</v>
      </c>
      <c r="E9" s="27">
        <v>57</v>
      </c>
      <c r="F9" s="36">
        <v>0</v>
      </c>
      <c r="G9" s="29">
        <v>1</v>
      </c>
      <c r="H9" s="37"/>
      <c r="I9" s="31"/>
      <c r="J9" s="31"/>
      <c r="K9" s="32"/>
      <c r="L9" s="27"/>
      <c r="M9" s="38"/>
      <c r="N9" s="39"/>
      <c r="O9" s="61">
        <f t="shared" si="3"/>
        <v>2.9999999993015081</v>
      </c>
      <c r="P9" s="64">
        <f t="shared" si="8"/>
        <v>0.21666666667442769</v>
      </c>
      <c r="Q9" s="61">
        <f t="shared" si="0"/>
        <v>0</v>
      </c>
      <c r="R9" s="62">
        <f t="shared" si="1"/>
        <v>4059</v>
      </c>
      <c r="S9" s="63">
        <f t="shared" si="4"/>
        <v>0</v>
      </c>
      <c r="T9" s="73">
        <f t="shared" si="2"/>
        <v>95.670578930496973</v>
      </c>
      <c r="U9" s="61">
        <f t="shared" si="9"/>
        <v>0</v>
      </c>
      <c r="V9" s="64">
        <f t="shared" si="5"/>
        <v>0</v>
      </c>
      <c r="W9" s="64">
        <f t="shared" si="10"/>
        <v>5.0000000000000001E-3</v>
      </c>
      <c r="X9" s="74">
        <f t="shared" si="11"/>
        <v>1.0444719482537236E-2</v>
      </c>
      <c r="Y9" s="64">
        <f t="shared" si="12"/>
        <v>0.2962907313641695</v>
      </c>
      <c r="Z9" s="64">
        <f t="shared" si="13"/>
        <v>0.2962907313641695</v>
      </c>
      <c r="AB9" s="70">
        <f t="shared" si="6"/>
        <v>5.7</v>
      </c>
    </row>
    <row r="10" spans="1:28" s="40" customFormat="1" ht="20.25" customHeight="1" x14ac:dyDescent="0.2">
      <c r="A10" s="35">
        <f t="shared" si="7"/>
        <v>5</v>
      </c>
      <c r="B10" s="24">
        <v>41888</v>
      </c>
      <c r="C10" s="25">
        <v>0.43958333333333338</v>
      </c>
      <c r="D10" s="26">
        <v>61.3</v>
      </c>
      <c r="E10" s="27">
        <v>57.4</v>
      </c>
      <c r="F10" s="36">
        <v>0</v>
      </c>
      <c r="G10" s="29">
        <v>1</v>
      </c>
      <c r="H10" s="37"/>
      <c r="I10" s="31"/>
      <c r="J10" s="31"/>
      <c r="K10" s="32"/>
      <c r="L10" s="27"/>
      <c r="M10" s="38"/>
      <c r="N10" s="39"/>
      <c r="O10" s="61">
        <f t="shared" si="3"/>
        <v>1.9999999960418791</v>
      </c>
      <c r="P10" s="64">
        <f t="shared" si="8"/>
        <v>0.24999999994179234</v>
      </c>
      <c r="Q10" s="61">
        <f t="shared" si="0"/>
        <v>0</v>
      </c>
      <c r="R10" s="62">
        <f t="shared" si="1"/>
        <v>4059</v>
      </c>
      <c r="S10" s="63">
        <f t="shared" si="4"/>
        <v>0</v>
      </c>
      <c r="T10" s="73">
        <f t="shared" si="2"/>
        <v>95.670578930496973</v>
      </c>
      <c r="U10" s="61">
        <f t="shared" si="9"/>
        <v>0</v>
      </c>
      <c r="V10" s="64">
        <f>V9+U10/1000</f>
        <v>0</v>
      </c>
      <c r="W10" s="64">
        <f t="shared" si="10"/>
        <v>6.0000000000000001E-3</v>
      </c>
      <c r="X10" s="74">
        <f t="shared" si="11"/>
        <v>1.0378086730096448E-2</v>
      </c>
      <c r="Y10" s="64">
        <f t="shared" si="12"/>
        <v>0.3389525882694791</v>
      </c>
      <c r="Z10" s="64">
        <f t="shared" si="13"/>
        <v>0.3389525882694791</v>
      </c>
      <c r="AB10" s="70">
        <f t="shared" si="6"/>
        <v>5.74</v>
      </c>
    </row>
    <row r="11" spans="1:28" s="40" customFormat="1" ht="20.25" customHeight="1" x14ac:dyDescent="0.2">
      <c r="A11" s="35">
        <f t="shared" si="7"/>
        <v>6</v>
      </c>
      <c r="B11" s="24">
        <v>41888</v>
      </c>
      <c r="C11" s="25">
        <v>0.44097222222222227</v>
      </c>
      <c r="D11" s="26">
        <v>60.7</v>
      </c>
      <c r="E11" s="27">
        <v>56.9</v>
      </c>
      <c r="F11" s="36">
        <v>0</v>
      </c>
      <c r="G11" s="29">
        <v>1</v>
      </c>
      <c r="H11" s="37"/>
      <c r="I11" s="31"/>
      <c r="J11" s="31"/>
      <c r="K11" s="32"/>
      <c r="L11" s="27"/>
      <c r="M11" s="38"/>
      <c r="N11" s="39"/>
      <c r="O11" s="61">
        <f t="shared" si="3"/>
        <v>1.9999999960418791</v>
      </c>
      <c r="P11" s="64">
        <f t="shared" si="8"/>
        <v>0.28333333320915699</v>
      </c>
      <c r="Q11" s="61">
        <f t="shared" si="0"/>
        <v>0</v>
      </c>
      <c r="R11" s="62">
        <f t="shared" si="1"/>
        <v>4059</v>
      </c>
      <c r="S11" s="63">
        <f t="shared" si="4"/>
        <v>0</v>
      </c>
      <c r="T11" s="73">
        <f t="shared" si="2"/>
        <v>95.670578930496973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7.0000000000000001E-3</v>
      </c>
      <c r="X11" s="74">
        <f t="shared" si="11"/>
        <v>1.0461444410083348E-2</v>
      </c>
      <c r="Y11" s="64">
        <f t="shared" si="12"/>
        <v>0.38313540233127003</v>
      </c>
      <c r="Z11" s="64">
        <f t="shared" si="13"/>
        <v>0.38313540233127003</v>
      </c>
      <c r="AB11" s="70">
        <f t="shared" si="6"/>
        <v>5.6899999999999995</v>
      </c>
    </row>
    <row r="12" spans="1:28" s="40" customFormat="1" ht="20.25" customHeight="1" x14ac:dyDescent="0.2">
      <c r="A12" s="35">
        <f t="shared" si="7"/>
        <v>7</v>
      </c>
      <c r="B12" s="24">
        <v>41888</v>
      </c>
      <c r="C12" s="25">
        <v>0.44236111111111115</v>
      </c>
      <c r="D12" s="26">
        <v>60.09</v>
      </c>
      <c r="E12" s="27">
        <v>57</v>
      </c>
      <c r="F12" s="36">
        <v>0</v>
      </c>
      <c r="G12" s="29">
        <v>1</v>
      </c>
      <c r="H12" s="37"/>
      <c r="I12" s="31"/>
      <c r="J12" s="31"/>
      <c r="K12" s="32"/>
      <c r="L12" s="27"/>
      <c r="M12" s="38"/>
      <c r="N12" s="39"/>
      <c r="O12" s="61">
        <f t="shared" si="3"/>
        <v>2.000000006519258</v>
      </c>
      <c r="P12" s="64">
        <f t="shared" si="8"/>
        <v>0.31666666665114462</v>
      </c>
      <c r="Q12" s="61">
        <f t="shared" si="0"/>
        <v>0</v>
      </c>
      <c r="R12" s="62">
        <f t="shared" si="1"/>
        <v>4059</v>
      </c>
      <c r="S12" s="63">
        <f t="shared" si="4"/>
        <v>0</v>
      </c>
      <c r="T12" s="73">
        <f t="shared" si="2"/>
        <v>95.670578930496973</v>
      </c>
      <c r="U12" s="61">
        <f t="shared" si="9"/>
        <v>0</v>
      </c>
      <c r="V12" s="64">
        <f t="shared" si="14"/>
        <v>0</v>
      </c>
      <c r="W12" s="64">
        <f t="shared" si="10"/>
        <v>8.0000000000000002E-3</v>
      </c>
      <c r="X12" s="74">
        <f t="shared" si="11"/>
        <v>1.0444719482537236E-2</v>
      </c>
      <c r="Y12" s="64">
        <f t="shared" si="12"/>
        <v>0.44483953466803217</v>
      </c>
      <c r="Z12" s="64">
        <f t="shared" si="13"/>
        <v>0.44483953466803217</v>
      </c>
      <c r="AB12" s="70">
        <f t="shared" si="6"/>
        <v>5.7</v>
      </c>
    </row>
    <row r="13" spans="1:28" s="40" customFormat="1" ht="20.25" customHeight="1" x14ac:dyDescent="0.2">
      <c r="A13" s="35">
        <f t="shared" si="7"/>
        <v>8</v>
      </c>
      <c r="B13" s="24">
        <v>41888</v>
      </c>
      <c r="C13" s="25">
        <v>0.44444444444444442</v>
      </c>
      <c r="D13" s="26">
        <v>59.6</v>
      </c>
      <c r="E13" s="27">
        <v>54.7</v>
      </c>
      <c r="F13" s="36">
        <v>0</v>
      </c>
      <c r="G13" s="29">
        <v>1</v>
      </c>
      <c r="H13" s="37"/>
      <c r="I13" s="31"/>
      <c r="J13" s="31"/>
      <c r="K13" s="32"/>
      <c r="L13" s="27"/>
      <c r="M13" s="38"/>
      <c r="N13" s="39"/>
      <c r="O13" s="61">
        <f t="shared" si="3"/>
        <v>2.9999999993015081</v>
      </c>
      <c r="P13" s="64">
        <f t="shared" si="8"/>
        <v>0.36666666663950309</v>
      </c>
      <c r="Q13" s="61">
        <f t="shared" si="0"/>
        <v>0</v>
      </c>
      <c r="R13" s="62">
        <f t="shared" si="1"/>
        <v>4059</v>
      </c>
      <c r="S13" s="63">
        <f t="shared" si="4"/>
        <v>0</v>
      </c>
      <c r="T13" s="73">
        <f t="shared" si="2"/>
        <v>95.670578930496973</v>
      </c>
      <c r="U13" s="61">
        <f t="shared" si="9"/>
        <v>0</v>
      </c>
      <c r="V13" s="64">
        <f t="shared" si="14"/>
        <v>0</v>
      </c>
      <c r="W13" s="64">
        <f t="shared" si="10"/>
        <v>9.0000000000000011E-3</v>
      </c>
      <c r="X13" s="74">
        <f t="shared" si="11"/>
        <v>1.0836245045892689E-2</v>
      </c>
      <c r="Y13" s="64">
        <f t="shared" si="12"/>
        <v>0.45873279731562744</v>
      </c>
      <c r="Z13" s="64">
        <f t="shared" si="13"/>
        <v>0.45873279731562744</v>
      </c>
      <c r="AB13" s="70">
        <f t="shared" si="6"/>
        <v>5.4700000000000006</v>
      </c>
    </row>
    <row r="14" spans="1:28" s="40" customFormat="1" ht="20.25" customHeight="1" x14ac:dyDescent="0.2">
      <c r="A14" s="35">
        <f t="shared" si="7"/>
        <v>9</v>
      </c>
      <c r="B14" s="24">
        <v>41888</v>
      </c>
      <c r="C14" s="25">
        <v>0.4458333333333333</v>
      </c>
      <c r="D14" s="26">
        <v>58.9</v>
      </c>
      <c r="E14" s="27">
        <v>53.3</v>
      </c>
      <c r="F14" s="36">
        <v>0</v>
      </c>
      <c r="G14" s="29">
        <v>1</v>
      </c>
      <c r="H14" s="37"/>
      <c r="I14" s="31"/>
      <c r="J14" s="31"/>
      <c r="K14" s="32"/>
      <c r="L14" s="27"/>
      <c r="M14" s="38"/>
      <c r="N14" s="39"/>
      <c r="O14" s="61">
        <f t="shared" si="3"/>
        <v>1.9999999960418791</v>
      </c>
      <c r="P14" s="64">
        <f t="shared" si="8"/>
        <v>0.39999999990686774</v>
      </c>
      <c r="Q14" s="61">
        <f t="shared" si="0"/>
        <v>0</v>
      </c>
      <c r="R14" s="62">
        <f t="shared" si="1"/>
        <v>4059</v>
      </c>
      <c r="S14" s="63">
        <f t="shared" si="4"/>
        <v>0</v>
      </c>
      <c r="T14" s="73">
        <f t="shared" si="2"/>
        <v>95.670578930496973</v>
      </c>
      <c r="U14" s="61">
        <f t="shared" si="9"/>
        <v>0</v>
      </c>
      <c r="V14" s="64">
        <f t="shared" si="14"/>
        <v>0</v>
      </c>
      <c r="W14" s="64">
        <f t="shared" si="10"/>
        <v>1.0000000000000002E-2</v>
      </c>
      <c r="X14" s="74">
        <f t="shared" si="11"/>
        <v>1.1081715945121346E-2</v>
      </c>
      <c r="Y14" s="64">
        <f t="shared" si="12"/>
        <v>0.50673924532198977</v>
      </c>
      <c r="Z14" s="64">
        <f t="shared" si="13"/>
        <v>0.50673924532198977</v>
      </c>
      <c r="AB14" s="70">
        <f t="shared" si="6"/>
        <v>5.33</v>
      </c>
    </row>
    <row r="15" spans="1:28" s="40" customFormat="1" ht="20.25" customHeight="1" x14ac:dyDescent="0.2">
      <c r="A15" s="35">
        <f t="shared" si="7"/>
        <v>10</v>
      </c>
      <c r="B15" s="24">
        <v>41888</v>
      </c>
      <c r="C15" s="25">
        <v>0.44722222222222219</v>
      </c>
      <c r="D15" s="26">
        <v>58.1</v>
      </c>
      <c r="E15" s="27">
        <v>53.8</v>
      </c>
      <c r="F15" s="36">
        <v>0</v>
      </c>
      <c r="G15" s="29">
        <v>1</v>
      </c>
      <c r="H15" s="37"/>
      <c r="I15" s="31"/>
      <c r="J15" s="31"/>
      <c r="K15" s="32"/>
      <c r="L15" s="27"/>
      <c r="M15" s="38"/>
      <c r="N15" s="39"/>
      <c r="O15" s="61">
        <f t="shared" si="3"/>
        <v>2.000000006519258</v>
      </c>
      <c r="P15" s="64">
        <f t="shared" si="8"/>
        <v>0.43333333334885538</v>
      </c>
      <c r="Q15" s="61">
        <f t="shared" si="0"/>
        <v>0</v>
      </c>
      <c r="R15" s="62">
        <f t="shared" si="1"/>
        <v>4059</v>
      </c>
      <c r="S15" s="63">
        <f t="shared" si="4"/>
        <v>0</v>
      </c>
      <c r="T15" s="73">
        <f t="shared" si="2"/>
        <v>95.670578930496973</v>
      </c>
      <c r="U15" s="61">
        <f t="shared" si="9"/>
        <v>0</v>
      </c>
      <c r="V15" s="64">
        <f t="shared" si="14"/>
        <v>0</v>
      </c>
      <c r="W15" s="64">
        <f t="shared" si="10"/>
        <v>1.1000000000000003E-2</v>
      </c>
      <c r="X15" s="74">
        <f t="shared" si="11"/>
        <v>1.0993415888719117E-2</v>
      </c>
      <c r="Y15" s="64">
        <f t="shared" si="12"/>
        <v>0.58133159899158282</v>
      </c>
      <c r="Z15" s="64">
        <f t="shared" si="13"/>
        <v>0.58133159899158282</v>
      </c>
      <c r="AB15" s="70">
        <f t="shared" si="6"/>
        <v>5.38</v>
      </c>
    </row>
    <row r="16" spans="1:28" s="40" customFormat="1" ht="20.25" customHeight="1" x14ac:dyDescent="0.2">
      <c r="A16" s="35">
        <f t="shared" si="7"/>
        <v>11</v>
      </c>
      <c r="B16" s="24">
        <v>41888</v>
      </c>
      <c r="C16" s="25">
        <v>0.56041666666666667</v>
      </c>
      <c r="D16" s="26">
        <v>57.13</v>
      </c>
      <c r="E16" s="27">
        <v>53.8</v>
      </c>
      <c r="F16" s="36">
        <v>0</v>
      </c>
      <c r="G16" s="29">
        <v>1</v>
      </c>
      <c r="H16" s="37"/>
      <c r="I16" s="31"/>
      <c r="J16" s="31"/>
      <c r="K16" s="32"/>
      <c r="L16" s="27"/>
      <c r="M16" s="38"/>
      <c r="N16" s="39"/>
      <c r="O16" s="61">
        <f t="shared" si="3"/>
        <v>162.9999999969732</v>
      </c>
      <c r="P16" s="64">
        <f t="shared" si="8"/>
        <v>3.1499999999650754</v>
      </c>
      <c r="Q16" s="61">
        <f t="shared" si="0"/>
        <v>0</v>
      </c>
      <c r="R16" s="62">
        <f t="shared" si="1"/>
        <v>4059</v>
      </c>
      <c r="S16" s="63">
        <f t="shared" si="4"/>
        <v>0</v>
      </c>
      <c r="T16" s="73">
        <f t="shared" si="2"/>
        <v>95.670578930496973</v>
      </c>
      <c r="U16" s="61">
        <f t="shared" si="9"/>
        <v>0</v>
      </c>
      <c r="V16" s="64">
        <f t="shared" si="14"/>
        <v>0</v>
      </c>
      <c r="W16" s="64">
        <f t="shared" si="10"/>
        <v>1.2000000000000004E-2</v>
      </c>
      <c r="X16" s="74">
        <f t="shared" si="11"/>
        <v>1.0993415888719117E-2</v>
      </c>
      <c r="Y16" s="64">
        <f t="shared" si="12"/>
        <v>0.62912972704694825</v>
      </c>
      <c r="Z16" s="64">
        <f t="shared" si="13"/>
        <v>0.62912972704694825</v>
      </c>
      <c r="AB16" s="70">
        <f t="shared" si="6"/>
        <v>5.38</v>
      </c>
    </row>
    <row r="17" spans="1:28" s="40" customFormat="1" ht="20.25" customHeight="1" x14ac:dyDescent="0.2">
      <c r="A17" s="35">
        <f t="shared" si="7"/>
        <v>12</v>
      </c>
      <c r="B17" s="24">
        <v>41888</v>
      </c>
      <c r="C17" s="25">
        <v>0.56388888888888888</v>
      </c>
      <c r="D17" s="26">
        <v>56.47</v>
      </c>
      <c r="E17" s="27">
        <v>53</v>
      </c>
      <c r="F17" s="36">
        <v>0</v>
      </c>
      <c r="G17" s="29">
        <v>1</v>
      </c>
      <c r="H17" s="37"/>
      <c r="I17" s="31"/>
      <c r="J17" s="31"/>
      <c r="K17" s="32"/>
      <c r="L17" s="27"/>
      <c r="M17" s="38"/>
      <c r="N17" s="39"/>
      <c r="O17" s="61">
        <f t="shared" si="3"/>
        <v>4.9999999953433871</v>
      </c>
      <c r="P17" s="64">
        <f t="shared" si="8"/>
        <v>3.2333333332207985</v>
      </c>
      <c r="Q17" s="61">
        <f t="shared" si="0"/>
        <v>0</v>
      </c>
      <c r="R17" s="62">
        <f t="shared" si="1"/>
        <v>4059</v>
      </c>
      <c r="S17" s="63">
        <f t="shared" si="4"/>
        <v>0</v>
      </c>
      <c r="T17" s="73">
        <f t="shared" si="2"/>
        <v>95.670578930496973</v>
      </c>
      <c r="U17" s="61">
        <f t="shared" si="9"/>
        <v>0</v>
      </c>
      <c r="V17" s="64">
        <f t="shared" si="14"/>
        <v>0</v>
      </c>
      <c r="W17" s="64">
        <f t="shared" si="10"/>
        <v>1.3000000000000005E-2</v>
      </c>
      <c r="X17" s="74">
        <f t="shared" si="11"/>
        <v>1.1135036047529152E-2</v>
      </c>
      <c r="Y17" s="64">
        <f t="shared" si="12"/>
        <v>0.66429106749803313</v>
      </c>
      <c r="Z17" s="64">
        <f t="shared" si="13"/>
        <v>0.66429106749803313</v>
      </c>
      <c r="AB17" s="70">
        <f t="shared" si="6"/>
        <v>5.3</v>
      </c>
    </row>
    <row r="18" spans="1:28" s="40" customFormat="1" ht="20.25" customHeight="1" x14ac:dyDescent="0.2">
      <c r="A18" s="35">
        <f t="shared" si="7"/>
        <v>13</v>
      </c>
      <c r="B18" s="24">
        <v>41888</v>
      </c>
      <c r="C18" s="25">
        <v>0.56597222222222221</v>
      </c>
      <c r="D18" s="26">
        <v>55.96</v>
      </c>
      <c r="E18" s="27">
        <v>52.23</v>
      </c>
      <c r="F18" s="36">
        <v>0</v>
      </c>
      <c r="G18" s="29">
        <v>1</v>
      </c>
      <c r="H18" s="37"/>
      <c r="I18" s="31"/>
      <c r="J18" s="31"/>
      <c r="K18" s="32"/>
      <c r="L18" s="27"/>
      <c r="M18" s="38"/>
      <c r="N18" s="39"/>
      <c r="O18" s="61">
        <f t="shared" si="3"/>
        <v>2.9999999993015081</v>
      </c>
      <c r="P18" s="64">
        <f t="shared" si="8"/>
        <v>3.283333333209157</v>
      </c>
      <c r="Q18" s="61">
        <f t="shared" si="0"/>
        <v>0</v>
      </c>
      <c r="R18" s="62">
        <f t="shared" si="1"/>
        <v>4059</v>
      </c>
      <c r="S18" s="63">
        <f t="shared" si="4"/>
        <v>0</v>
      </c>
      <c r="T18" s="73">
        <f t="shared" si="2"/>
        <v>95.670578930496973</v>
      </c>
      <c r="U18" s="61">
        <f t="shared" si="9"/>
        <v>0</v>
      </c>
      <c r="V18" s="64">
        <f t="shared" si="14"/>
        <v>0</v>
      </c>
      <c r="W18" s="64">
        <f t="shared" si="10"/>
        <v>1.4000000000000005E-2</v>
      </c>
      <c r="X18" s="74">
        <f t="shared" si="11"/>
        <v>1.1273068223941241E-2</v>
      </c>
      <c r="Y18" s="64">
        <f t="shared" si="12"/>
        <v>0.70592693772288262</v>
      </c>
      <c r="Z18" s="64">
        <f t="shared" si="13"/>
        <v>0.70592693772288262</v>
      </c>
      <c r="AB18" s="70">
        <f t="shared" si="6"/>
        <v>5.2229999999999999</v>
      </c>
    </row>
    <row r="19" spans="1:28" s="40" customFormat="1" ht="20.25" customHeight="1" x14ac:dyDescent="0.2">
      <c r="A19" s="35">
        <f t="shared" si="7"/>
        <v>14</v>
      </c>
      <c r="B19" s="24">
        <v>41888</v>
      </c>
      <c r="C19" s="25"/>
      <c r="D19" s="26">
        <v>52.23</v>
      </c>
      <c r="E19" s="27">
        <v>52.23</v>
      </c>
      <c r="F19" s="36">
        <v>0</v>
      </c>
      <c r="G19" s="29">
        <v>0</v>
      </c>
      <c r="H19" s="37"/>
      <c r="I19" s="31"/>
      <c r="J19" s="31"/>
      <c r="K19" s="32"/>
      <c r="L19" s="27"/>
      <c r="M19" s="38"/>
      <c r="N19" s="39"/>
      <c r="O19" s="61">
        <f t="shared" si="3"/>
        <v>-814.99999999534339</v>
      </c>
      <c r="P19" s="64">
        <f t="shared" si="8"/>
        <v>-10.300000000046566</v>
      </c>
      <c r="Q19" s="61">
        <f t="shared" si="0"/>
        <v>0</v>
      </c>
      <c r="R19" s="62">
        <f t="shared" si="1"/>
        <v>4059</v>
      </c>
      <c r="S19" s="63">
        <f t="shared" si="4"/>
        <v>0</v>
      </c>
      <c r="T19" s="73">
        <f t="shared" si="2"/>
        <v>95.670578930496973</v>
      </c>
      <c r="U19" s="61">
        <f t="shared" si="9"/>
        <v>0</v>
      </c>
      <c r="V19" s="64">
        <f t="shared" si="14"/>
        <v>0</v>
      </c>
      <c r="W19" s="64">
        <f t="shared" si="10"/>
        <v>1.4000000000000005E-2</v>
      </c>
      <c r="X19" s="74">
        <f t="shared" si="11"/>
        <v>1.1273068223941241E-2</v>
      </c>
      <c r="Y19" s="64">
        <f t="shared" si="12"/>
        <v>0.71295628830584978</v>
      </c>
      <c r="Z19" s="64">
        <f t="shared" si="13"/>
        <v>0.71295628830584978</v>
      </c>
      <c r="AB19" s="70">
        <f t="shared" si="6"/>
        <v>5.2229999999999999</v>
      </c>
    </row>
    <row r="20" spans="1:28" s="40" customFormat="1" ht="20.25" customHeight="1" x14ac:dyDescent="0.2">
      <c r="A20" s="35">
        <f t="shared" si="7"/>
        <v>15</v>
      </c>
      <c r="B20" s="24">
        <v>41888</v>
      </c>
      <c r="C20" s="25"/>
      <c r="D20" s="26">
        <v>55.3</v>
      </c>
      <c r="E20" s="27">
        <v>51.07</v>
      </c>
      <c r="F20" s="36">
        <v>0</v>
      </c>
      <c r="G20" s="29">
        <v>1</v>
      </c>
      <c r="H20" s="37"/>
      <c r="I20" s="31"/>
      <c r="J20" s="31"/>
      <c r="K20" s="32"/>
      <c r="L20" s="27"/>
      <c r="M20" s="38"/>
      <c r="N20" s="39"/>
      <c r="O20" s="61">
        <f t="shared" si="3"/>
        <v>0</v>
      </c>
      <c r="P20" s="64">
        <f t="shared" si="8"/>
        <v>-10.300000000046566</v>
      </c>
      <c r="Q20" s="61">
        <f t="shared" si="0"/>
        <v>0</v>
      </c>
      <c r="R20" s="62">
        <f t="shared" si="1"/>
        <v>4059</v>
      </c>
      <c r="S20" s="63">
        <f t="shared" si="4"/>
        <v>0</v>
      </c>
      <c r="T20" s="73">
        <f t="shared" si="2"/>
        <v>95.670578930496973</v>
      </c>
      <c r="U20" s="61">
        <f t="shared" si="9"/>
        <v>0</v>
      </c>
      <c r="V20" s="64">
        <f t="shared" si="14"/>
        <v>0</v>
      </c>
      <c r="W20" s="64">
        <f t="shared" si="10"/>
        <v>1.5000000000000006E-2</v>
      </c>
      <c r="X20" s="74">
        <f t="shared" si="11"/>
        <v>1.1484250075581222E-2</v>
      </c>
      <c r="Y20" s="64">
        <f t="shared" si="12"/>
        <v>0.73671489121051692</v>
      </c>
      <c r="Z20" s="64">
        <f t="shared" si="13"/>
        <v>0.73671489121051692</v>
      </c>
      <c r="AB20" s="70">
        <f t="shared" si="6"/>
        <v>5.1070000000000002</v>
      </c>
    </row>
    <row r="21" spans="1:28" s="40" customFormat="1" ht="20.25" customHeight="1" x14ac:dyDescent="0.2">
      <c r="A21" s="35">
        <f t="shared" si="7"/>
        <v>16</v>
      </c>
      <c r="B21" s="24">
        <v>41888</v>
      </c>
      <c r="C21" s="71"/>
      <c r="D21" s="26">
        <v>54.8</v>
      </c>
      <c r="E21" s="27">
        <v>50.8</v>
      </c>
      <c r="F21" s="36">
        <v>0</v>
      </c>
      <c r="G21" s="29">
        <v>0.5</v>
      </c>
      <c r="H21" s="37"/>
      <c r="I21" s="31"/>
      <c r="J21" s="31"/>
      <c r="K21" s="32"/>
      <c r="L21" s="27"/>
      <c r="M21" s="38"/>
      <c r="N21" s="39"/>
      <c r="O21" s="61">
        <f t="shared" ref="O21:O28" si="15">((B21 +C21) - (B20 + C20)) * 24 * 60</f>
        <v>0</v>
      </c>
      <c r="P21" s="64">
        <f t="shared" ref="P21:P28" si="16">P20+O21/60</f>
        <v>-10.300000000046566</v>
      </c>
      <c r="Q21" s="61">
        <f t="shared" ref="Q21:Q28" si="17">F21*$F$2/1000*273/(273+L21)</f>
        <v>0</v>
      </c>
      <c r="R21" s="62">
        <f t="shared" ref="R21:R28" si="18">$N$2-K21</f>
        <v>4059</v>
      </c>
      <c r="S21" s="63">
        <f t="shared" ref="S21:S28" si="19">IF(I21=J21,0,R21*(J21-I21))*273/(273+L21)</f>
        <v>0</v>
      </c>
      <c r="T21" s="73">
        <f t="shared" si="2"/>
        <v>95.670578930496973</v>
      </c>
      <c r="U21" s="61">
        <f t="shared" ref="U21:U28" si="20">(S21+Q21)*T21/100</f>
        <v>0</v>
      </c>
      <c r="V21" s="64">
        <f t="shared" ref="V21:V28" si="21">V20+U21/1000</f>
        <v>0</v>
      </c>
      <c r="W21" s="64">
        <f t="shared" ref="W21:W28" si="22">W20+(G21+K21)/1000</f>
        <v>1.5500000000000007E-2</v>
      </c>
      <c r="X21" s="74">
        <f t="shared" si="11"/>
        <v>1.1533969352221882E-2</v>
      </c>
      <c r="Y21" s="64">
        <f t="shared" si="12"/>
        <v>0.76567512214720779</v>
      </c>
      <c r="Z21" s="64">
        <f t="shared" ref="Z21:Z28" si="23">V21+Y21</f>
        <v>0.76567512214720779</v>
      </c>
      <c r="AB21" s="70">
        <f t="shared" si="6"/>
        <v>5.08</v>
      </c>
    </row>
    <row r="22" spans="1:28" ht="20.25" customHeight="1" x14ac:dyDescent="0.2">
      <c r="A22" s="35">
        <f t="shared" si="7"/>
        <v>17</v>
      </c>
      <c r="B22" s="24">
        <v>41888</v>
      </c>
      <c r="C22" s="71"/>
      <c r="D22" s="26">
        <v>54.2</v>
      </c>
      <c r="E22" s="27">
        <v>50.2</v>
      </c>
      <c r="F22" s="36">
        <v>0</v>
      </c>
      <c r="G22" s="29">
        <v>0.5</v>
      </c>
      <c r="H22" s="37"/>
      <c r="I22" s="31"/>
      <c r="J22" s="31"/>
      <c r="K22" s="32"/>
      <c r="L22" s="27"/>
      <c r="M22" s="38"/>
      <c r="N22" s="39"/>
      <c r="O22" s="61">
        <f t="shared" si="15"/>
        <v>0</v>
      </c>
      <c r="P22" s="64">
        <f t="shared" si="16"/>
        <v>-10.300000000046566</v>
      </c>
      <c r="Q22" s="61">
        <f t="shared" si="17"/>
        <v>0</v>
      </c>
      <c r="R22" s="62">
        <f t="shared" si="18"/>
        <v>4059</v>
      </c>
      <c r="S22" s="63">
        <f t="shared" si="19"/>
        <v>0</v>
      </c>
      <c r="T22" s="73">
        <f t="shared" si="2"/>
        <v>95.670578930496973</v>
      </c>
      <c r="U22" s="61">
        <f t="shared" si="20"/>
        <v>0</v>
      </c>
      <c r="V22" s="64">
        <f t="shared" si="21"/>
        <v>0</v>
      </c>
      <c r="W22" s="64">
        <f t="shared" si="22"/>
        <v>1.6000000000000007E-2</v>
      </c>
      <c r="X22" s="74">
        <f t="shared" si="11"/>
        <v>1.1645228648153604E-2</v>
      </c>
      <c r="Y22" s="64">
        <f t="shared" si="12"/>
        <v>0.77828353107699966</v>
      </c>
      <c r="Z22" s="64">
        <f t="shared" si="23"/>
        <v>0.77828353107699966</v>
      </c>
      <c r="AB22" s="70">
        <f t="shared" si="6"/>
        <v>5.0200000000000005</v>
      </c>
    </row>
    <row r="23" spans="1:28" ht="20.25" customHeight="1" x14ac:dyDescent="0.2">
      <c r="A23" s="35">
        <f t="shared" si="7"/>
        <v>18</v>
      </c>
      <c r="B23" s="24">
        <v>41888</v>
      </c>
      <c r="C23" s="71"/>
      <c r="D23" s="26">
        <v>53.7</v>
      </c>
      <c r="E23" s="27">
        <v>49.05</v>
      </c>
      <c r="F23" s="36">
        <v>0</v>
      </c>
      <c r="G23" s="29">
        <v>0.5</v>
      </c>
      <c r="H23" s="37"/>
      <c r="I23" s="31"/>
      <c r="J23" s="31"/>
      <c r="K23" s="32"/>
      <c r="L23" s="27"/>
      <c r="M23" s="38"/>
      <c r="N23" s="39"/>
      <c r="O23" s="61">
        <f t="shared" si="15"/>
        <v>0</v>
      </c>
      <c r="P23" s="64">
        <f t="shared" si="16"/>
        <v>-10.300000000046566</v>
      </c>
      <c r="Q23" s="61">
        <f t="shared" si="17"/>
        <v>0</v>
      </c>
      <c r="R23" s="62">
        <f t="shared" si="18"/>
        <v>4059</v>
      </c>
      <c r="S23" s="63">
        <f t="shared" si="19"/>
        <v>0</v>
      </c>
      <c r="T23" s="73">
        <f t="shared" si="2"/>
        <v>95.670578930496973</v>
      </c>
      <c r="U23" s="61">
        <f t="shared" si="20"/>
        <v>0</v>
      </c>
      <c r="V23" s="64">
        <f t="shared" si="21"/>
        <v>0</v>
      </c>
      <c r="W23" s="64">
        <f t="shared" si="22"/>
        <v>1.6500000000000008E-2</v>
      </c>
      <c r="X23" s="74">
        <f t="shared" si="11"/>
        <v>1.1861484306073963E-2</v>
      </c>
      <c r="Y23" s="64">
        <f t="shared" si="12"/>
        <v>0.77971656180566373</v>
      </c>
      <c r="Z23" s="64">
        <f t="shared" si="23"/>
        <v>0.77971656180566373</v>
      </c>
      <c r="AB23" s="70">
        <f t="shared" si="6"/>
        <v>4.9049999999999994</v>
      </c>
    </row>
    <row r="24" spans="1:28" ht="20.25" customHeight="1" x14ac:dyDescent="0.2">
      <c r="A24" s="35">
        <f t="shared" si="7"/>
        <v>19</v>
      </c>
      <c r="B24" s="24">
        <v>41888</v>
      </c>
      <c r="C24" s="71"/>
      <c r="D24" s="26">
        <v>53</v>
      </c>
      <c r="E24" s="27">
        <v>48.9</v>
      </c>
      <c r="F24" s="36">
        <v>0</v>
      </c>
      <c r="G24" s="29">
        <v>0.5</v>
      </c>
      <c r="H24" s="37"/>
      <c r="I24" s="31"/>
      <c r="J24" s="31"/>
      <c r="K24" s="32"/>
      <c r="L24" s="27"/>
      <c r="M24" s="38"/>
      <c r="N24" s="39"/>
      <c r="O24" s="61">
        <f t="shared" si="15"/>
        <v>0</v>
      </c>
      <c r="P24" s="64">
        <f t="shared" si="16"/>
        <v>-10.300000000046566</v>
      </c>
      <c r="Q24" s="61">
        <f t="shared" si="17"/>
        <v>0</v>
      </c>
      <c r="R24" s="62">
        <f t="shared" si="18"/>
        <v>4059</v>
      </c>
      <c r="S24" s="63">
        <f t="shared" si="19"/>
        <v>0</v>
      </c>
      <c r="T24" s="73">
        <f t="shared" si="2"/>
        <v>95.670578930496973</v>
      </c>
      <c r="U24" s="61">
        <f t="shared" si="20"/>
        <v>0</v>
      </c>
      <c r="V24" s="64">
        <f t="shared" si="21"/>
        <v>0</v>
      </c>
      <c r="W24" s="64">
        <f t="shared" si="22"/>
        <v>1.7000000000000008E-2</v>
      </c>
      <c r="X24" s="74">
        <f t="shared" si="11"/>
        <v>1.1889986056828606E-2</v>
      </c>
      <c r="Y24" s="64">
        <f t="shared" si="12"/>
        <v>0.81021285834878665</v>
      </c>
      <c r="Z24" s="64">
        <f t="shared" si="23"/>
        <v>0.81021285834878665</v>
      </c>
      <c r="AB24" s="70">
        <f t="shared" si="6"/>
        <v>4.8899999999999997</v>
      </c>
    </row>
    <row r="25" spans="1:28" ht="20.25" customHeight="1" x14ac:dyDescent="0.2">
      <c r="A25" s="35">
        <f t="shared" si="7"/>
        <v>20</v>
      </c>
      <c r="B25" s="24">
        <v>41888</v>
      </c>
      <c r="C25" s="71"/>
      <c r="D25" s="26">
        <v>52.5</v>
      </c>
      <c r="E25" s="27">
        <v>47.6</v>
      </c>
      <c r="F25" s="36">
        <v>0</v>
      </c>
      <c r="G25" s="29">
        <v>0.5</v>
      </c>
      <c r="H25" s="37"/>
      <c r="I25" s="31"/>
      <c r="J25" s="31"/>
      <c r="K25" s="32"/>
      <c r="L25" s="27"/>
      <c r="M25" s="38"/>
      <c r="N25" s="39"/>
      <c r="O25" s="61">
        <f t="shared" si="15"/>
        <v>0</v>
      </c>
      <c r="P25" s="64">
        <f t="shared" si="16"/>
        <v>-10.300000000046566</v>
      </c>
      <c r="Q25" s="61">
        <f t="shared" si="17"/>
        <v>0</v>
      </c>
      <c r="R25" s="62">
        <f t="shared" si="18"/>
        <v>4059</v>
      </c>
      <c r="S25" s="63">
        <f t="shared" si="19"/>
        <v>0</v>
      </c>
      <c r="T25" s="73">
        <f t="shared" si="2"/>
        <v>95.670578930496973</v>
      </c>
      <c r="U25" s="61">
        <f t="shared" si="20"/>
        <v>0</v>
      </c>
      <c r="V25" s="64">
        <f t="shared" si="21"/>
        <v>0</v>
      </c>
      <c r="W25" s="64">
        <f t="shared" si="22"/>
        <v>1.7500000000000009E-2</v>
      </c>
      <c r="X25" s="74">
        <f t="shared" si="11"/>
        <v>1.213988773453527E-2</v>
      </c>
      <c r="Y25" s="64">
        <f t="shared" si="12"/>
        <v>0.80205887004747423</v>
      </c>
      <c r="Z25" s="64">
        <f t="shared" si="23"/>
        <v>0.80205887004747423</v>
      </c>
      <c r="AB25" s="70">
        <f t="shared" si="6"/>
        <v>4.76</v>
      </c>
    </row>
    <row r="26" spans="1:28" ht="20.25" customHeight="1" x14ac:dyDescent="0.2">
      <c r="A26" s="35">
        <f t="shared" si="7"/>
        <v>21</v>
      </c>
      <c r="B26" s="24">
        <v>41888</v>
      </c>
      <c r="C26" s="71"/>
      <c r="D26" s="26">
        <v>51.8</v>
      </c>
      <c r="E26" s="27">
        <v>47.4</v>
      </c>
      <c r="F26" s="36">
        <v>0</v>
      </c>
      <c r="G26" s="29">
        <v>0.5</v>
      </c>
      <c r="H26" s="37"/>
      <c r="I26" s="31"/>
      <c r="J26" s="31"/>
      <c r="K26" s="32"/>
      <c r="L26" s="27"/>
      <c r="M26" s="38"/>
      <c r="N26" s="39"/>
      <c r="O26" s="61">
        <f t="shared" si="15"/>
        <v>0</v>
      </c>
      <c r="P26" s="64">
        <f t="shared" si="16"/>
        <v>-10.300000000046566</v>
      </c>
      <c r="Q26" s="61">
        <f t="shared" si="17"/>
        <v>0</v>
      </c>
      <c r="R26" s="62">
        <f t="shared" si="18"/>
        <v>4059</v>
      </c>
      <c r="S26" s="63">
        <f t="shared" si="19"/>
        <v>0</v>
      </c>
      <c r="T26" s="73">
        <f t="shared" si="2"/>
        <v>95.670578930496973</v>
      </c>
      <c r="U26" s="61">
        <f t="shared" si="20"/>
        <v>0</v>
      </c>
      <c r="V26" s="64">
        <f t="shared" si="21"/>
        <v>0</v>
      </c>
      <c r="W26" s="64">
        <f t="shared" si="22"/>
        <v>1.8000000000000009E-2</v>
      </c>
      <c r="X26" s="74">
        <f t="shared" si="11"/>
        <v>1.2178797597864031E-2</v>
      </c>
      <c r="Y26" s="64">
        <f t="shared" si="12"/>
        <v>0.83168037953351781</v>
      </c>
      <c r="Z26" s="64">
        <f t="shared" si="23"/>
        <v>0.83168037953351781</v>
      </c>
      <c r="AB26" s="70">
        <f t="shared" si="6"/>
        <v>4.74</v>
      </c>
    </row>
    <row r="27" spans="1:28" ht="20.25" customHeight="1" x14ac:dyDescent="0.2">
      <c r="A27" s="35">
        <f t="shared" si="7"/>
        <v>22</v>
      </c>
      <c r="B27" s="24">
        <v>41888</v>
      </c>
      <c r="C27" s="71"/>
      <c r="D27" s="26">
        <v>51.2</v>
      </c>
      <c r="E27" s="27">
        <v>45.9</v>
      </c>
      <c r="F27" s="36">
        <v>0</v>
      </c>
      <c r="G27" s="29">
        <v>0.5</v>
      </c>
      <c r="H27" s="37"/>
      <c r="I27" s="31"/>
      <c r="J27" s="31"/>
      <c r="K27" s="32"/>
      <c r="L27" s="27"/>
      <c r="M27" s="38"/>
      <c r="N27" s="39"/>
      <c r="O27" s="61">
        <f t="shared" si="15"/>
        <v>0</v>
      </c>
      <c r="P27" s="64">
        <f t="shared" si="16"/>
        <v>-10.300000000046566</v>
      </c>
      <c r="Q27" s="61">
        <f t="shared" si="17"/>
        <v>0</v>
      </c>
      <c r="R27" s="62">
        <f t="shared" si="18"/>
        <v>4059</v>
      </c>
      <c r="S27" s="63">
        <f t="shared" si="19"/>
        <v>0</v>
      </c>
      <c r="T27" s="73">
        <f t="shared" si="2"/>
        <v>95.670578930496973</v>
      </c>
      <c r="U27" s="61">
        <f t="shared" si="20"/>
        <v>0</v>
      </c>
      <c r="V27" s="64">
        <f t="shared" si="21"/>
        <v>0</v>
      </c>
      <c r="W27" s="64">
        <f t="shared" si="22"/>
        <v>1.8500000000000009E-2</v>
      </c>
      <c r="X27" s="74">
        <f t="shared" si="11"/>
        <v>1.2474624463041687E-2</v>
      </c>
      <c r="Y27" s="64">
        <f t="shared" si="12"/>
        <v>0.81681217411418405</v>
      </c>
      <c r="Z27" s="64">
        <f t="shared" si="23"/>
        <v>0.81681217411418405</v>
      </c>
      <c r="AB27" s="70">
        <f t="shared" si="6"/>
        <v>4.59</v>
      </c>
    </row>
    <row r="28" spans="1:28" ht="20.25" customHeight="1" x14ac:dyDescent="0.2">
      <c r="A28" s="35">
        <f t="shared" si="7"/>
        <v>23</v>
      </c>
      <c r="B28" s="24">
        <v>41888</v>
      </c>
      <c r="C28" s="71"/>
      <c r="D28" s="26">
        <v>50.46</v>
      </c>
      <c r="E28" s="27">
        <v>45</v>
      </c>
      <c r="F28" s="36">
        <v>0</v>
      </c>
      <c r="G28" s="29">
        <v>0.5</v>
      </c>
      <c r="H28" s="37"/>
      <c r="I28" s="31"/>
      <c r="J28" s="31"/>
      <c r="K28" s="32"/>
      <c r="L28" s="27"/>
      <c r="M28" s="38"/>
      <c r="N28" s="39"/>
      <c r="O28" s="61">
        <f t="shared" si="15"/>
        <v>0</v>
      </c>
      <c r="P28" s="64">
        <f t="shared" si="16"/>
        <v>-10.300000000046566</v>
      </c>
      <c r="Q28" s="61">
        <f t="shared" si="17"/>
        <v>0</v>
      </c>
      <c r="R28" s="62">
        <f t="shared" si="18"/>
        <v>4059</v>
      </c>
      <c r="S28" s="63">
        <f t="shared" si="19"/>
        <v>0</v>
      </c>
      <c r="T28" s="73">
        <f t="shared" si="2"/>
        <v>95.670578930496973</v>
      </c>
      <c r="U28" s="61">
        <f t="shared" si="20"/>
        <v>0</v>
      </c>
      <c r="V28" s="64">
        <f t="shared" si="21"/>
        <v>0</v>
      </c>
      <c r="W28" s="64">
        <f t="shared" si="22"/>
        <v>1.900000000000001E-2</v>
      </c>
      <c r="X28" s="74">
        <f t="shared" si="11"/>
        <v>1.2655558654959263E-2</v>
      </c>
      <c r="Y28" s="64">
        <f t="shared" si="12"/>
        <v>0.82819822356356898</v>
      </c>
      <c r="Z28" s="64">
        <f t="shared" si="23"/>
        <v>0.82819822356356898</v>
      </c>
      <c r="AB28" s="70">
        <f t="shared" si="6"/>
        <v>4.5</v>
      </c>
    </row>
    <row r="29" spans="1:28" ht="20.25" customHeight="1" x14ac:dyDescent="0.2">
      <c r="A29" s="35">
        <f t="shared" si="7"/>
        <v>24</v>
      </c>
      <c r="B29" s="24">
        <v>41888</v>
      </c>
      <c r="C29" s="71"/>
      <c r="D29" s="26">
        <v>49.5</v>
      </c>
      <c r="E29" s="27">
        <v>44.9</v>
      </c>
      <c r="F29" s="36">
        <v>0</v>
      </c>
      <c r="G29" s="29">
        <v>0.5</v>
      </c>
      <c r="H29" s="37"/>
      <c r="I29" s="31"/>
      <c r="J29" s="31"/>
      <c r="K29" s="32"/>
      <c r="L29" s="27"/>
      <c r="M29" s="38"/>
      <c r="N29" s="39"/>
      <c r="O29" s="61">
        <f t="shared" ref="O29:O92" si="24">((B29 +C29) - (B28 + C28)) * 24 * 60</f>
        <v>0</v>
      </c>
      <c r="P29" s="64">
        <f t="shared" ref="P29:P92" si="25">P28+O29/60</f>
        <v>-10.300000000046566</v>
      </c>
      <c r="Q29" s="61">
        <f t="shared" ref="Q29:Q92" si="26">F29*$F$2/1000*273/(273+L29)</f>
        <v>0</v>
      </c>
      <c r="R29" s="62">
        <f t="shared" ref="R29:R92" si="27">$N$2-K29</f>
        <v>4059</v>
      </c>
      <c r="S29" s="63">
        <f t="shared" ref="S29:S92" si="28">IF(I29=J29,0,R29*(J29-I29))*273/(273+L29)</f>
        <v>0</v>
      </c>
      <c r="T29" s="73">
        <f t="shared" si="2"/>
        <v>95.670578930496973</v>
      </c>
      <c r="U29" s="61">
        <f t="shared" ref="U29:U92" si="29">(S29+Q29)*T29/100</f>
        <v>0</v>
      </c>
      <c r="V29" s="64">
        <f t="shared" ref="V29:V92" si="30">V28+U29/1000</f>
        <v>0</v>
      </c>
      <c r="W29" s="64">
        <f t="shared" ref="W29:W92" si="31">W28+(G29+K29)/1000</f>
        <v>1.950000000000001E-2</v>
      </c>
      <c r="X29" s="74">
        <f t="shared" si="11"/>
        <v>1.2675823756565259E-2</v>
      </c>
      <c r="Y29" s="64">
        <f t="shared" si="12"/>
        <v>0.85540961945016003</v>
      </c>
      <c r="Z29" s="64">
        <f t="shared" ref="Z29:Z92" si="32">V29+Y29</f>
        <v>0.85540961945016003</v>
      </c>
      <c r="AB29" s="70">
        <f t="shared" ref="AB29:AB92" si="33">E29/10</f>
        <v>4.49</v>
      </c>
    </row>
    <row r="30" spans="1:28" ht="20.25" customHeight="1" x14ac:dyDescent="0.2">
      <c r="A30" s="35">
        <f t="shared" si="7"/>
        <v>25</v>
      </c>
      <c r="B30" s="24">
        <v>41888</v>
      </c>
      <c r="C30" s="71"/>
      <c r="D30" s="26">
        <v>48.9</v>
      </c>
      <c r="E30" s="27">
        <v>43.4</v>
      </c>
      <c r="F30" s="36">
        <v>0</v>
      </c>
      <c r="G30" s="29">
        <v>0.5</v>
      </c>
      <c r="H30" s="37"/>
      <c r="I30" s="31"/>
      <c r="J30" s="31"/>
      <c r="K30" s="32"/>
      <c r="L30" s="27"/>
      <c r="M30" s="38"/>
      <c r="N30" s="39"/>
      <c r="O30" s="61">
        <f t="shared" si="24"/>
        <v>0</v>
      </c>
      <c r="P30" s="64">
        <f t="shared" si="25"/>
        <v>-10.300000000046566</v>
      </c>
      <c r="Q30" s="61">
        <f t="shared" si="26"/>
        <v>0</v>
      </c>
      <c r="R30" s="62">
        <f t="shared" si="27"/>
        <v>4059</v>
      </c>
      <c r="S30" s="63">
        <f t="shared" si="28"/>
        <v>0</v>
      </c>
      <c r="T30" s="73">
        <f t="shared" si="2"/>
        <v>95.670578930496973</v>
      </c>
      <c r="U30" s="61">
        <f t="shared" si="29"/>
        <v>0</v>
      </c>
      <c r="V30" s="64">
        <f t="shared" si="30"/>
        <v>0</v>
      </c>
      <c r="W30" s="64">
        <f t="shared" si="31"/>
        <v>2.0000000000000011E-2</v>
      </c>
      <c r="X30" s="74">
        <f t="shared" si="11"/>
        <v>1.2983723545137724E-2</v>
      </c>
      <c r="Y30" s="64">
        <f t="shared" si="12"/>
        <v>0.83647585464757801</v>
      </c>
      <c r="Z30" s="64">
        <f t="shared" si="32"/>
        <v>0.83647585464757801</v>
      </c>
      <c r="AB30" s="70">
        <f t="shared" si="33"/>
        <v>4.34</v>
      </c>
    </row>
    <row r="31" spans="1:28" ht="20.25" customHeight="1" x14ac:dyDescent="0.2">
      <c r="A31" s="35">
        <f t="shared" si="7"/>
        <v>26</v>
      </c>
      <c r="B31" s="24">
        <v>41888</v>
      </c>
      <c r="C31" s="71"/>
      <c r="D31" s="26">
        <v>48.1</v>
      </c>
      <c r="E31" s="27">
        <v>43.2</v>
      </c>
      <c r="F31" s="36">
        <v>0</v>
      </c>
      <c r="G31" s="29">
        <v>0.5</v>
      </c>
      <c r="H31" s="37"/>
      <c r="I31" s="31"/>
      <c r="J31" s="31"/>
      <c r="K31" s="32"/>
      <c r="L31" s="27"/>
      <c r="M31" s="38"/>
      <c r="N31" s="39"/>
      <c r="O31" s="61">
        <f t="shared" si="24"/>
        <v>0</v>
      </c>
      <c r="P31" s="64">
        <f t="shared" si="25"/>
        <v>-10.300000000046566</v>
      </c>
      <c r="Q31" s="61">
        <f t="shared" si="26"/>
        <v>0</v>
      </c>
      <c r="R31" s="62">
        <f t="shared" si="27"/>
        <v>4059</v>
      </c>
      <c r="S31" s="63">
        <f t="shared" si="28"/>
        <v>0</v>
      </c>
      <c r="T31" s="73">
        <f t="shared" si="2"/>
        <v>95.670578930496973</v>
      </c>
      <c r="U31" s="61">
        <f t="shared" si="29"/>
        <v>0</v>
      </c>
      <c r="V31" s="64">
        <f t="shared" si="30"/>
        <v>0</v>
      </c>
      <c r="W31" s="64">
        <f t="shared" si="31"/>
        <v>2.0500000000000011E-2</v>
      </c>
      <c r="X31" s="74">
        <f t="shared" si="11"/>
        <v>1.3025338008111918E-2</v>
      </c>
      <c r="Y31" s="64">
        <f t="shared" si="12"/>
        <v>0.8651113900332702</v>
      </c>
      <c r="Z31" s="64">
        <f t="shared" si="32"/>
        <v>0.8651113900332702</v>
      </c>
      <c r="AB31" s="70">
        <f t="shared" si="33"/>
        <v>4.32</v>
      </c>
    </row>
    <row r="32" spans="1:28" ht="20.25" customHeight="1" x14ac:dyDescent="0.2">
      <c r="A32" s="35">
        <f t="shared" si="7"/>
        <v>27</v>
      </c>
      <c r="B32" s="24">
        <v>41888</v>
      </c>
      <c r="C32" s="71"/>
      <c r="D32" s="26">
        <v>47.5</v>
      </c>
      <c r="E32" s="27">
        <v>42.8</v>
      </c>
      <c r="F32" s="36">
        <v>0</v>
      </c>
      <c r="G32" s="29">
        <v>0.5</v>
      </c>
      <c r="H32" s="37"/>
      <c r="I32" s="31"/>
      <c r="J32" s="31"/>
      <c r="K32" s="32"/>
      <c r="L32" s="27"/>
      <c r="M32" s="38"/>
      <c r="N32" s="39"/>
      <c r="O32" s="61">
        <f t="shared" si="24"/>
        <v>0</v>
      </c>
      <c r="P32" s="64">
        <f t="shared" si="25"/>
        <v>-10.300000000046566</v>
      </c>
      <c r="Q32" s="61">
        <f t="shared" si="26"/>
        <v>0</v>
      </c>
      <c r="R32" s="62">
        <f t="shared" si="27"/>
        <v>4059</v>
      </c>
      <c r="S32" s="63">
        <f t="shared" si="28"/>
        <v>0</v>
      </c>
      <c r="T32" s="73">
        <f t="shared" si="2"/>
        <v>95.670578930496973</v>
      </c>
      <c r="U32" s="61">
        <f t="shared" si="29"/>
        <v>0</v>
      </c>
      <c r="V32" s="64">
        <f t="shared" si="30"/>
        <v>0</v>
      </c>
      <c r="W32" s="64">
        <f t="shared" si="31"/>
        <v>2.1000000000000012E-2</v>
      </c>
      <c r="X32" s="74">
        <f t="shared" si="11"/>
        <v>1.3108967500283649E-2</v>
      </c>
      <c r="Y32" s="64">
        <f t="shared" si="12"/>
        <v>0.87647359871661268</v>
      </c>
      <c r="Z32" s="64">
        <f t="shared" si="32"/>
        <v>0.87647359871661268</v>
      </c>
      <c r="AB32" s="70">
        <f t="shared" si="33"/>
        <v>4.2799999999999994</v>
      </c>
    </row>
    <row r="33" spans="1:28" ht="20.25" customHeight="1" x14ac:dyDescent="0.2">
      <c r="A33" s="35">
        <f t="shared" si="7"/>
        <v>28</v>
      </c>
      <c r="B33" s="24">
        <v>41888</v>
      </c>
      <c r="C33" s="71"/>
      <c r="D33" s="26">
        <v>46.96</v>
      </c>
      <c r="E33" s="27">
        <v>41.8</v>
      </c>
      <c r="F33" s="36">
        <v>0</v>
      </c>
      <c r="G33" s="29">
        <v>0.5</v>
      </c>
      <c r="H33" s="37"/>
      <c r="I33" s="31"/>
      <c r="J33" s="31"/>
      <c r="K33" s="32"/>
      <c r="L33" s="27"/>
      <c r="M33" s="38"/>
      <c r="N33" s="39"/>
      <c r="O33" s="61">
        <f t="shared" si="24"/>
        <v>0</v>
      </c>
      <c r="P33" s="64">
        <f t="shared" si="25"/>
        <v>-10.300000000046566</v>
      </c>
      <c r="Q33" s="61">
        <f t="shared" si="26"/>
        <v>0</v>
      </c>
      <c r="R33" s="62">
        <f t="shared" si="27"/>
        <v>4059</v>
      </c>
      <c r="S33" s="63">
        <f t="shared" si="28"/>
        <v>0</v>
      </c>
      <c r="T33" s="73">
        <f t="shared" si="2"/>
        <v>95.670578930496973</v>
      </c>
      <c r="U33" s="61">
        <f t="shared" si="29"/>
        <v>0</v>
      </c>
      <c r="V33" s="64">
        <f t="shared" si="30"/>
        <v>0</v>
      </c>
      <c r="W33" s="64">
        <f t="shared" si="31"/>
        <v>2.1500000000000012E-2</v>
      </c>
      <c r="X33" s="74">
        <f t="shared" si="11"/>
        <v>1.3320397913094443E-2</v>
      </c>
      <c r="Y33" s="64">
        <f t="shared" si="12"/>
        <v>0.87170322455966509</v>
      </c>
      <c r="Z33" s="64">
        <f t="shared" si="32"/>
        <v>0.87170322455966509</v>
      </c>
      <c r="AB33" s="70">
        <f t="shared" si="33"/>
        <v>4.18</v>
      </c>
    </row>
    <row r="34" spans="1:28" ht="20.25" customHeight="1" x14ac:dyDescent="0.2">
      <c r="A34" s="35">
        <f t="shared" si="7"/>
        <v>29</v>
      </c>
      <c r="B34" s="24">
        <v>41888</v>
      </c>
      <c r="C34" s="71"/>
      <c r="D34" s="26">
        <v>46.65</v>
      </c>
      <c r="E34" s="27">
        <v>41.6</v>
      </c>
      <c r="F34" s="36">
        <v>0</v>
      </c>
      <c r="G34" s="29">
        <v>0.5</v>
      </c>
      <c r="H34" s="37"/>
      <c r="I34" s="31"/>
      <c r="J34" s="31"/>
      <c r="K34" s="32"/>
      <c r="L34" s="27"/>
      <c r="M34" s="38"/>
      <c r="N34" s="39"/>
      <c r="O34" s="61">
        <f t="shared" si="24"/>
        <v>0</v>
      </c>
      <c r="P34" s="64">
        <f t="shared" si="25"/>
        <v>-10.300000000046566</v>
      </c>
      <c r="Q34" s="61">
        <f t="shared" si="26"/>
        <v>0</v>
      </c>
      <c r="R34" s="62">
        <f t="shared" si="27"/>
        <v>4059</v>
      </c>
      <c r="S34" s="63">
        <f t="shared" si="28"/>
        <v>0</v>
      </c>
      <c r="T34" s="73">
        <f t="shared" si="2"/>
        <v>95.670578930496973</v>
      </c>
      <c r="U34" s="61">
        <f t="shared" si="29"/>
        <v>0</v>
      </c>
      <c r="V34" s="64">
        <f t="shared" si="30"/>
        <v>0</v>
      </c>
      <c r="W34" s="64">
        <f t="shared" si="31"/>
        <v>2.2000000000000013E-2</v>
      </c>
      <c r="X34" s="74">
        <f t="shared" si="11"/>
        <v>1.3363091459659027E-2</v>
      </c>
      <c r="Y34" s="64">
        <f t="shared" si="12"/>
        <v>0.89488466178581916</v>
      </c>
      <c r="Z34" s="64">
        <f t="shared" si="32"/>
        <v>0.89488466178581916</v>
      </c>
      <c r="AB34" s="70">
        <f t="shared" si="33"/>
        <v>4.16</v>
      </c>
    </row>
    <row r="35" spans="1:28" ht="20.25" customHeight="1" x14ac:dyDescent="0.2">
      <c r="A35" s="35">
        <f t="shared" si="7"/>
        <v>30</v>
      </c>
      <c r="B35" s="24">
        <v>41888</v>
      </c>
      <c r="C35" s="71"/>
      <c r="D35" s="26">
        <v>48</v>
      </c>
      <c r="E35" s="27">
        <v>45</v>
      </c>
      <c r="F35" s="36">
        <v>0</v>
      </c>
      <c r="G35" s="29">
        <v>0.5</v>
      </c>
      <c r="H35" s="37"/>
      <c r="I35" s="31"/>
      <c r="J35" s="31"/>
      <c r="K35" s="32"/>
      <c r="L35" s="27"/>
      <c r="M35" s="38"/>
      <c r="N35" s="39"/>
      <c r="O35" s="61">
        <f t="shared" si="24"/>
        <v>0</v>
      </c>
      <c r="P35" s="64">
        <f t="shared" si="25"/>
        <v>-10.300000000046566</v>
      </c>
      <c r="Q35" s="61">
        <f t="shared" si="26"/>
        <v>0</v>
      </c>
      <c r="R35" s="62">
        <f t="shared" si="27"/>
        <v>4059</v>
      </c>
      <c r="S35" s="63">
        <f t="shared" si="28"/>
        <v>0</v>
      </c>
      <c r="T35" s="73">
        <f t="shared" si="2"/>
        <v>95.670578930496973</v>
      </c>
      <c r="U35" s="61">
        <f t="shared" si="29"/>
        <v>0</v>
      </c>
      <c r="V35" s="64">
        <f t="shared" si="30"/>
        <v>0</v>
      </c>
      <c r="W35" s="64">
        <f t="shared" si="31"/>
        <v>2.2500000000000013E-2</v>
      </c>
      <c r="X35" s="74">
        <f t="shared" si="11"/>
        <v>1.2655558654959263E-2</v>
      </c>
      <c r="Y35" s="64">
        <f t="shared" si="12"/>
        <v>1.0213279255280987</v>
      </c>
      <c r="Z35" s="64">
        <f t="shared" si="32"/>
        <v>1.0213279255280987</v>
      </c>
      <c r="AB35" s="70">
        <f t="shared" si="33"/>
        <v>4.5</v>
      </c>
    </row>
    <row r="36" spans="1:28" ht="20.25" customHeight="1" x14ac:dyDescent="0.2">
      <c r="A36" s="35">
        <f t="shared" si="7"/>
        <v>31</v>
      </c>
      <c r="B36" s="24">
        <v>41888</v>
      </c>
      <c r="C36" s="71"/>
      <c r="D36" s="26">
        <v>49.1</v>
      </c>
      <c r="E36" s="27">
        <v>44.9</v>
      </c>
      <c r="F36" s="36">
        <v>0</v>
      </c>
      <c r="G36" s="29">
        <v>0.5</v>
      </c>
      <c r="H36" s="37"/>
      <c r="I36" s="31"/>
      <c r="J36" s="31"/>
      <c r="K36" s="32"/>
      <c r="L36" s="27"/>
      <c r="M36" s="38"/>
      <c r="N36" s="39"/>
      <c r="O36" s="61">
        <f t="shared" si="24"/>
        <v>0</v>
      </c>
      <c r="P36" s="64">
        <f t="shared" si="25"/>
        <v>-10.300000000046566</v>
      </c>
      <c r="Q36" s="61">
        <f t="shared" si="26"/>
        <v>0</v>
      </c>
      <c r="R36" s="62">
        <f t="shared" si="27"/>
        <v>4059</v>
      </c>
      <c r="S36" s="63">
        <f t="shared" si="28"/>
        <v>0</v>
      </c>
      <c r="T36" s="73">
        <f t="shared" si="2"/>
        <v>95.670578930496973</v>
      </c>
      <c r="U36" s="61">
        <f t="shared" si="29"/>
        <v>0</v>
      </c>
      <c r="V36" s="64">
        <f t="shared" si="30"/>
        <v>0</v>
      </c>
      <c r="W36" s="64">
        <f t="shared" si="31"/>
        <v>2.3000000000000013E-2</v>
      </c>
      <c r="X36" s="74">
        <f t="shared" si="11"/>
        <v>1.2675823756565259E-2</v>
      </c>
      <c r="Y36" s="64">
        <f t="shared" si="12"/>
        <v>1.0091044045020034</v>
      </c>
      <c r="Z36" s="64">
        <f t="shared" si="32"/>
        <v>1.0091044045020034</v>
      </c>
      <c r="AB36" s="70">
        <f t="shared" si="33"/>
        <v>4.49</v>
      </c>
    </row>
    <row r="37" spans="1:28" ht="20.25" customHeight="1" x14ac:dyDescent="0.2">
      <c r="A37" s="35">
        <f t="shared" si="7"/>
        <v>32</v>
      </c>
      <c r="B37" s="24">
        <v>41888</v>
      </c>
      <c r="C37" s="71">
        <v>0.67291666666666661</v>
      </c>
      <c r="D37" s="26">
        <v>48.8</v>
      </c>
      <c r="E37" s="27">
        <v>45</v>
      </c>
      <c r="F37" s="36">
        <v>0</v>
      </c>
      <c r="G37" s="29">
        <v>0.5</v>
      </c>
      <c r="H37" s="37"/>
      <c r="I37" s="31"/>
      <c r="J37" s="31"/>
      <c r="K37" s="32"/>
      <c r="L37" s="27"/>
      <c r="M37" s="38"/>
      <c r="N37" s="39"/>
      <c r="O37" s="61">
        <f t="shared" si="24"/>
        <v>969.00000000488944</v>
      </c>
      <c r="P37" s="64">
        <f t="shared" si="25"/>
        <v>5.8500000000349246</v>
      </c>
      <c r="Q37" s="61">
        <f t="shared" si="26"/>
        <v>0</v>
      </c>
      <c r="R37" s="62">
        <f t="shared" si="27"/>
        <v>4059</v>
      </c>
      <c r="S37" s="63">
        <f t="shared" si="28"/>
        <v>0</v>
      </c>
      <c r="T37" s="73">
        <f t="shared" si="2"/>
        <v>95.670578930496973</v>
      </c>
      <c r="U37" s="61">
        <f t="shared" si="29"/>
        <v>0</v>
      </c>
      <c r="V37" s="64">
        <f t="shared" si="30"/>
        <v>0</v>
      </c>
      <c r="W37" s="64">
        <f t="shared" si="31"/>
        <v>2.3500000000000014E-2</v>
      </c>
      <c r="X37" s="74">
        <f t="shared" si="11"/>
        <v>1.2655558654959263E-2</v>
      </c>
      <c r="Y37" s="64">
        <f t="shared" si="12"/>
        <v>1.0350907942799292</v>
      </c>
      <c r="Z37" s="64">
        <f t="shared" si="32"/>
        <v>1.0350907942799292</v>
      </c>
      <c r="AB37" s="70">
        <f t="shared" si="33"/>
        <v>4.5</v>
      </c>
    </row>
    <row r="38" spans="1:28" ht="20.25" customHeight="1" x14ac:dyDescent="0.2">
      <c r="A38" s="35">
        <f t="shared" si="7"/>
        <v>33</v>
      </c>
      <c r="B38" s="24">
        <v>41888</v>
      </c>
      <c r="C38" s="71">
        <v>0.6743055555555556</v>
      </c>
      <c r="D38" s="26">
        <v>48.6</v>
      </c>
      <c r="E38" s="27">
        <v>40.1</v>
      </c>
      <c r="F38" s="36">
        <v>0</v>
      </c>
      <c r="G38" s="29">
        <v>0.5</v>
      </c>
      <c r="H38" s="37"/>
      <c r="I38" s="31"/>
      <c r="J38" s="31"/>
      <c r="K38" s="32"/>
      <c r="L38" s="27"/>
      <c r="M38" s="38"/>
      <c r="N38" s="39"/>
      <c r="O38" s="61">
        <f t="shared" si="24"/>
        <v>1.9999999960418791</v>
      </c>
      <c r="P38" s="64">
        <f t="shared" si="25"/>
        <v>5.8833333333022892</v>
      </c>
      <c r="Q38" s="61">
        <f t="shared" si="26"/>
        <v>0</v>
      </c>
      <c r="R38" s="62">
        <f t="shared" si="27"/>
        <v>4059</v>
      </c>
      <c r="S38" s="63">
        <f t="shared" si="28"/>
        <v>0</v>
      </c>
      <c r="T38" s="73">
        <f t="shared" si="2"/>
        <v>95.670578930496973</v>
      </c>
      <c r="U38" s="61">
        <f t="shared" si="29"/>
        <v>0</v>
      </c>
      <c r="V38" s="64">
        <f t="shared" si="30"/>
        <v>0</v>
      </c>
      <c r="W38" s="64">
        <f t="shared" si="31"/>
        <v>2.4000000000000014E-2</v>
      </c>
      <c r="X38" s="74">
        <f t="shared" si="11"/>
        <v>1.3687685199215595E-2</v>
      </c>
      <c r="Y38" s="64">
        <f t="shared" si="12"/>
        <v>0.90311074737880415</v>
      </c>
      <c r="Z38" s="64">
        <f t="shared" si="32"/>
        <v>0.90311074737880415</v>
      </c>
      <c r="AB38" s="70">
        <f t="shared" si="33"/>
        <v>4.01</v>
      </c>
    </row>
    <row r="39" spans="1:28" ht="20.25" customHeight="1" x14ac:dyDescent="0.2">
      <c r="A39" s="35">
        <f t="shared" si="7"/>
        <v>34</v>
      </c>
      <c r="B39" s="24">
        <v>41888</v>
      </c>
      <c r="C39" s="71">
        <v>0.67638888888888893</v>
      </c>
      <c r="D39" s="26">
        <v>47.5</v>
      </c>
      <c r="E39" s="27">
        <v>43</v>
      </c>
      <c r="F39" s="36">
        <v>0</v>
      </c>
      <c r="G39" s="29">
        <v>0.5</v>
      </c>
      <c r="H39" s="37"/>
      <c r="I39" s="31"/>
      <c r="J39" s="31"/>
      <c r="K39" s="32"/>
      <c r="L39" s="27"/>
      <c r="M39" s="38"/>
      <c r="N39" s="39"/>
      <c r="O39" s="61">
        <f t="shared" si="24"/>
        <v>2.9999999993015081</v>
      </c>
      <c r="P39" s="64">
        <f t="shared" si="25"/>
        <v>5.9333333332906477</v>
      </c>
      <c r="Q39" s="61">
        <f t="shared" si="26"/>
        <v>0</v>
      </c>
      <c r="R39" s="62">
        <f t="shared" si="27"/>
        <v>4059</v>
      </c>
      <c r="S39" s="63">
        <f t="shared" si="28"/>
        <v>0</v>
      </c>
      <c r="T39" s="73">
        <f t="shared" si="2"/>
        <v>95.670578930496973</v>
      </c>
      <c r="U39" s="61">
        <f t="shared" si="29"/>
        <v>0</v>
      </c>
      <c r="V39" s="64">
        <f t="shared" si="30"/>
        <v>0</v>
      </c>
      <c r="W39" s="64">
        <f t="shared" si="31"/>
        <v>2.4500000000000015E-2</v>
      </c>
      <c r="X39" s="74">
        <f t="shared" si="11"/>
        <v>1.3067085850661136E-2</v>
      </c>
      <c r="Y39" s="64">
        <f t="shared" si="12"/>
        <v>1.0574530044131996</v>
      </c>
      <c r="Z39" s="64">
        <f t="shared" si="32"/>
        <v>1.0574530044131996</v>
      </c>
      <c r="AB39" s="70">
        <f t="shared" si="33"/>
        <v>4.3</v>
      </c>
    </row>
    <row r="40" spans="1:28" ht="20.25" customHeight="1" x14ac:dyDescent="0.2">
      <c r="A40" s="35">
        <f t="shared" si="7"/>
        <v>35</v>
      </c>
      <c r="B40" s="24">
        <v>41888</v>
      </c>
      <c r="C40" s="71">
        <v>0.67847222222222225</v>
      </c>
      <c r="D40" s="26">
        <v>47.2</v>
      </c>
      <c r="E40" s="27">
        <v>40.200000000000003</v>
      </c>
      <c r="F40" s="36">
        <v>0</v>
      </c>
      <c r="G40" s="29">
        <v>0.5</v>
      </c>
      <c r="H40" s="37"/>
      <c r="I40" s="31"/>
      <c r="J40" s="31"/>
      <c r="K40" s="32"/>
      <c r="L40" s="27"/>
      <c r="M40" s="38"/>
      <c r="N40" s="39"/>
      <c r="O40" s="61">
        <f t="shared" si="24"/>
        <v>2.9999999993015081</v>
      </c>
      <c r="P40" s="64">
        <f t="shared" si="25"/>
        <v>5.9833333332790062</v>
      </c>
      <c r="Q40" s="61">
        <f t="shared" si="26"/>
        <v>0</v>
      </c>
      <c r="R40" s="62">
        <f t="shared" si="27"/>
        <v>4059</v>
      </c>
      <c r="S40" s="63">
        <f t="shared" si="28"/>
        <v>0</v>
      </c>
      <c r="T40" s="73">
        <f t="shared" si="2"/>
        <v>95.670578930496973</v>
      </c>
      <c r="U40" s="61">
        <f t="shared" si="29"/>
        <v>0</v>
      </c>
      <c r="V40" s="64">
        <f t="shared" si="30"/>
        <v>0</v>
      </c>
      <c r="W40" s="64">
        <f t="shared" si="31"/>
        <v>2.5000000000000015E-2</v>
      </c>
      <c r="X40" s="74">
        <f t="shared" si="11"/>
        <v>1.3665802413793515E-2</v>
      </c>
      <c r="Y40" s="64">
        <f t="shared" si="12"/>
        <v>0.96180778417753687</v>
      </c>
      <c r="Z40" s="64">
        <f t="shared" si="32"/>
        <v>0.96180778417753687</v>
      </c>
      <c r="AB40" s="70">
        <f t="shared" si="33"/>
        <v>4.0200000000000005</v>
      </c>
    </row>
    <row r="41" spans="1:28" ht="20.25" customHeight="1" x14ac:dyDescent="0.2">
      <c r="A41" s="35">
        <f t="shared" si="7"/>
        <v>36</v>
      </c>
      <c r="B41" s="24">
        <v>41888</v>
      </c>
      <c r="C41" s="71">
        <v>0.67986111111111114</v>
      </c>
      <c r="D41" s="26">
        <v>47.1</v>
      </c>
      <c r="E41" s="27">
        <v>41</v>
      </c>
      <c r="F41" s="36">
        <v>0</v>
      </c>
      <c r="G41" s="29">
        <v>0.5</v>
      </c>
      <c r="H41" s="37"/>
      <c r="I41" s="31"/>
      <c r="J41" s="31"/>
      <c r="K41" s="32"/>
      <c r="L41" s="27"/>
      <c r="M41" s="38"/>
      <c r="N41" s="39"/>
      <c r="O41" s="61">
        <f t="shared" si="24"/>
        <v>1.9999999960418791</v>
      </c>
      <c r="P41" s="64">
        <f t="shared" si="25"/>
        <v>6.0166666665463708</v>
      </c>
      <c r="Q41" s="61">
        <f t="shared" si="26"/>
        <v>0</v>
      </c>
      <c r="R41" s="62">
        <f t="shared" si="27"/>
        <v>4059</v>
      </c>
      <c r="S41" s="63">
        <f t="shared" si="28"/>
        <v>0</v>
      </c>
      <c r="T41" s="73">
        <f t="shared" si="2"/>
        <v>95.670578930496973</v>
      </c>
      <c r="U41" s="61">
        <f t="shared" si="29"/>
        <v>0</v>
      </c>
      <c r="V41" s="64">
        <f t="shared" si="30"/>
        <v>0</v>
      </c>
      <c r="W41" s="64">
        <f t="shared" si="31"/>
        <v>2.5500000000000016E-2</v>
      </c>
      <c r="X41" s="74">
        <f t="shared" si="11"/>
        <v>1.349199488413245E-2</v>
      </c>
      <c r="Y41" s="64">
        <f t="shared" si="12"/>
        <v>1.0316157724793877</v>
      </c>
      <c r="Z41" s="64">
        <f t="shared" si="32"/>
        <v>1.0316157724793877</v>
      </c>
      <c r="AB41" s="70">
        <f t="shared" si="33"/>
        <v>4.0999999999999996</v>
      </c>
    </row>
    <row r="42" spans="1:28" ht="20.25" customHeight="1" x14ac:dyDescent="0.2">
      <c r="A42" s="35">
        <f t="shared" si="7"/>
        <v>37</v>
      </c>
      <c r="B42" s="24">
        <v>41888</v>
      </c>
      <c r="C42" s="71">
        <v>0.68125000000000002</v>
      </c>
      <c r="D42" s="26">
        <v>46.8</v>
      </c>
      <c r="E42" s="27">
        <v>40</v>
      </c>
      <c r="F42" s="36">
        <v>0</v>
      </c>
      <c r="G42" s="29">
        <v>0.5</v>
      </c>
      <c r="H42" s="37"/>
      <c r="I42" s="31"/>
      <c r="J42" s="31"/>
      <c r="K42" s="32"/>
      <c r="L42" s="27"/>
      <c r="M42" s="38"/>
      <c r="N42" s="39"/>
      <c r="O42" s="61">
        <f t="shared" si="24"/>
        <v>2.000000006519258</v>
      </c>
      <c r="P42" s="64">
        <f t="shared" si="25"/>
        <v>6.0499999999883585</v>
      </c>
      <c r="Q42" s="61">
        <f t="shared" si="26"/>
        <v>0</v>
      </c>
      <c r="R42" s="62">
        <f t="shared" si="27"/>
        <v>4059</v>
      </c>
      <c r="S42" s="63">
        <f t="shared" si="28"/>
        <v>0</v>
      </c>
      <c r="T42" s="73">
        <f t="shared" si="2"/>
        <v>95.670578930496973</v>
      </c>
      <c r="U42" s="61">
        <f t="shared" si="29"/>
        <v>0</v>
      </c>
      <c r="V42" s="64">
        <f t="shared" si="30"/>
        <v>0</v>
      </c>
      <c r="W42" s="64">
        <f t="shared" si="31"/>
        <v>2.6000000000000016E-2</v>
      </c>
      <c r="X42" s="74">
        <f t="shared" si="11"/>
        <v>1.3709603025119262E-2</v>
      </c>
      <c r="Y42" s="64">
        <f t="shared" si="12"/>
        <v>1.0113127056995375</v>
      </c>
      <c r="Z42" s="64">
        <f t="shared" si="32"/>
        <v>1.0113127056995375</v>
      </c>
      <c r="AB42" s="70">
        <f t="shared" si="33"/>
        <v>4</v>
      </c>
    </row>
    <row r="43" spans="1:28" ht="20.25" customHeight="1" x14ac:dyDescent="0.2">
      <c r="A43" s="35">
        <f t="shared" si="7"/>
        <v>38</v>
      </c>
      <c r="B43" s="24">
        <v>41888</v>
      </c>
      <c r="C43" s="71">
        <v>0.68263888888888891</v>
      </c>
      <c r="D43" s="26">
        <v>46.32</v>
      </c>
      <c r="E43" s="27">
        <v>40.299999999999997</v>
      </c>
      <c r="F43" s="36">
        <v>0</v>
      </c>
      <c r="G43" s="29">
        <v>0.5</v>
      </c>
      <c r="H43" s="37"/>
      <c r="I43" s="31"/>
      <c r="J43" s="31"/>
      <c r="K43" s="32"/>
      <c r="L43" s="27"/>
      <c r="M43" s="38"/>
      <c r="N43" s="39"/>
      <c r="O43" s="61">
        <f t="shared" si="24"/>
        <v>1.9999999960418791</v>
      </c>
      <c r="P43" s="64">
        <f t="shared" si="25"/>
        <v>6.0833333332557231</v>
      </c>
      <c r="Q43" s="61">
        <f t="shared" si="26"/>
        <v>0</v>
      </c>
      <c r="R43" s="62">
        <f t="shared" si="27"/>
        <v>4059</v>
      </c>
      <c r="S43" s="63">
        <f t="shared" si="28"/>
        <v>0</v>
      </c>
      <c r="T43" s="73">
        <f t="shared" si="2"/>
        <v>95.670578930496973</v>
      </c>
      <c r="U43" s="61">
        <f t="shared" si="29"/>
        <v>0</v>
      </c>
      <c r="V43" s="64">
        <f t="shared" si="30"/>
        <v>0</v>
      </c>
      <c r="W43" s="64">
        <f t="shared" si="31"/>
        <v>2.6500000000000017E-2</v>
      </c>
      <c r="X43" s="74">
        <f t="shared" si="11"/>
        <v>1.3643954612833081E-2</v>
      </c>
      <c r="Y43" s="64">
        <f t="shared" si="12"/>
        <v>1.0496605478294601</v>
      </c>
      <c r="Z43" s="64">
        <f t="shared" si="32"/>
        <v>1.0496605478294601</v>
      </c>
      <c r="AB43" s="70">
        <f t="shared" si="33"/>
        <v>4.0299999999999994</v>
      </c>
    </row>
    <row r="44" spans="1:28" ht="20.25" customHeight="1" x14ac:dyDescent="0.2">
      <c r="A44" s="35">
        <f t="shared" si="7"/>
        <v>39</v>
      </c>
      <c r="B44" s="24">
        <v>41888</v>
      </c>
      <c r="C44" s="71">
        <v>0.68402777777777779</v>
      </c>
      <c r="D44" s="26">
        <v>46.5</v>
      </c>
      <c r="E44" s="27">
        <v>39.799999999999997</v>
      </c>
      <c r="F44" s="36">
        <v>0</v>
      </c>
      <c r="G44" s="29">
        <v>0.5</v>
      </c>
      <c r="H44" s="37"/>
      <c r="I44" s="31"/>
      <c r="J44" s="31"/>
      <c r="K44" s="32"/>
      <c r="L44" s="27"/>
      <c r="M44" s="38"/>
      <c r="N44" s="39"/>
      <c r="O44" s="61">
        <f t="shared" si="24"/>
        <v>2.000000006519258</v>
      </c>
      <c r="P44" s="64">
        <f t="shared" si="25"/>
        <v>6.1166666666977108</v>
      </c>
      <c r="Q44" s="61">
        <f t="shared" si="26"/>
        <v>0</v>
      </c>
      <c r="R44" s="62">
        <f t="shared" si="27"/>
        <v>4059</v>
      </c>
      <c r="S44" s="63">
        <f t="shared" si="28"/>
        <v>0</v>
      </c>
      <c r="T44" s="73">
        <f t="shared" si="2"/>
        <v>95.670578930496973</v>
      </c>
      <c r="U44" s="61">
        <f t="shared" si="29"/>
        <v>0</v>
      </c>
      <c r="V44" s="64">
        <f t="shared" si="30"/>
        <v>0</v>
      </c>
      <c r="W44" s="64">
        <f t="shared" si="31"/>
        <v>2.7000000000000017E-2</v>
      </c>
      <c r="X44" s="74">
        <f t="shared" si="11"/>
        <v>1.3753544022899782E-2</v>
      </c>
      <c r="Y44" s="64">
        <f t="shared" si="12"/>
        <v>1.0496294287176162</v>
      </c>
      <c r="Z44" s="64">
        <f t="shared" si="32"/>
        <v>1.0496294287176162</v>
      </c>
      <c r="AB44" s="70">
        <f t="shared" si="33"/>
        <v>3.9799999999999995</v>
      </c>
    </row>
    <row r="45" spans="1:28" ht="20.25" customHeight="1" x14ac:dyDescent="0.2">
      <c r="A45" s="35">
        <f t="shared" si="7"/>
        <v>40</v>
      </c>
      <c r="B45" s="24">
        <v>41888</v>
      </c>
      <c r="C45" s="71">
        <v>0.68541666666666667</v>
      </c>
      <c r="D45" s="26">
        <v>45.8</v>
      </c>
      <c r="E45" s="27">
        <v>40</v>
      </c>
      <c r="F45" s="36">
        <v>0</v>
      </c>
      <c r="G45" s="29">
        <v>0.5</v>
      </c>
      <c r="H45" s="37"/>
      <c r="I45" s="31"/>
      <c r="J45" s="31"/>
      <c r="K45" s="32"/>
      <c r="L45" s="27"/>
      <c r="M45" s="38"/>
      <c r="N45" s="39"/>
      <c r="O45" s="61">
        <f t="shared" si="24"/>
        <v>1.9999999960418791</v>
      </c>
      <c r="P45" s="64">
        <f t="shared" si="25"/>
        <v>6.1499999999650754</v>
      </c>
      <c r="Q45" s="61">
        <f t="shared" si="26"/>
        <v>0</v>
      </c>
      <c r="R45" s="62">
        <f t="shared" si="27"/>
        <v>4059</v>
      </c>
      <c r="S45" s="63">
        <f t="shared" si="28"/>
        <v>0</v>
      </c>
      <c r="T45" s="73">
        <f t="shared" si="2"/>
        <v>95.670578930496973</v>
      </c>
      <c r="U45" s="61">
        <f t="shared" si="29"/>
        <v>0</v>
      </c>
      <c r="V45" s="64">
        <f t="shared" si="30"/>
        <v>0</v>
      </c>
      <c r="W45" s="64">
        <f t="shared" si="31"/>
        <v>2.7500000000000017E-2</v>
      </c>
      <c r="X45" s="74">
        <f t="shared" si="11"/>
        <v>1.3709603025119262E-2</v>
      </c>
      <c r="Y45" s="64">
        <f t="shared" si="12"/>
        <v>1.0804093603268969</v>
      </c>
      <c r="Z45" s="64">
        <f t="shared" si="32"/>
        <v>1.0804093603268969</v>
      </c>
      <c r="AB45" s="70">
        <f t="shared" si="33"/>
        <v>4</v>
      </c>
    </row>
    <row r="46" spans="1:28" ht="20.25" customHeight="1" x14ac:dyDescent="0.2">
      <c r="A46" s="35">
        <f t="shared" si="7"/>
        <v>41</v>
      </c>
      <c r="B46" s="24">
        <v>41888</v>
      </c>
      <c r="C46" s="71">
        <v>0.68680555555555556</v>
      </c>
      <c r="D46" s="26">
        <v>44.9</v>
      </c>
      <c r="E46" s="27">
        <v>38.700000000000003</v>
      </c>
      <c r="F46" s="36">
        <v>0</v>
      </c>
      <c r="G46" s="29">
        <v>0.5</v>
      </c>
      <c r="H46" s="37"/>
      <c r="I46" s="31"/>
      <c r="J46" s="31"/>
      <c r="K46" s="32"/>
      <c r="L46" s="27"/>
      <c r="M46" s="38"/>
      <c r="N46" s="39"/>
      <c r="O46" s="61">
        <f t="shared" si="24"/>
        <v>1.9999999960418791</v>
      </c>
      <c r="P46" s="64">
        <f t="shared" si="25"/>
        <v>6.1833333332324401</v>
      </c>
      <c r="Q46" s="61">
        <f t="shared" si="26"/>
        <v>0</v>
      </c>
      <c r="R46" s="62">
        <f t="shared" si="27"/>
        <v>4059</v>
      </c>
      <c r="S46" s="63">
        <f t="shared" si="28"/>
        <v>0</v>
      </c>
      <c r="T46" s="73">
        <f t="shared" si="2"/>
        <v>95.670578930496973</v>
      </c>
      <c r="U46" s="61">
        <f t="shared" si="29"/>
        <v>0</v>
      </c>
      <c r="V46" s="64">
        <f t="shared" si="30"/>
        <v>0</v>
      </c>
      <c r="W46" s="64">
        <f t="shared" si="31"/>
        <v>2.8000000000000018E-2</v>
      </c>
      <c r="X46" s="74">
        <f t="shared" si="11"/>
        <v>1.3997749098654982E-2</v>
      </c>
      <c r="Y46" s="64">
        <f t="shared" si="12"/>
        <v>1.0525300160277353</v>
      </c>
      <c r="Z46" s="64">
        <f t="shared" si="32"/>
        <v>1.0525300160277353</v>
      </c>
      <c r="AB46" s="70">
        <f t="shared" si="33"/>
        <v>3.87</v>
      </c>
    </row>
    <row r="47" spans="1:28" ht="20.25" customHeight="1" x14ac:dyDescent="0.2">
      <c r="A47" s="35">
        <f t="shared" si="7"/>
        <v>42</v>
      </c>
      <c r="B47" s="24">
        <v>41888</v>
      </c>
      <c r="C47" s="71">
        <v>0.68888888888888899</v>
      </c>
      <c r="D47" s="26">
        <v>44.3</v>
      </c>
      <c r="E47" s="27">
        <v>38.1</v>
      </c>
      <c r="F47" s="36">
        <v>0</v>
      </c>
      <c r="G47" s="29">
        <v>0.5</v>
      </c>
      <c r="H47" s="37"/>
      <c r="I47" s="31"/>
      <c r="J47" s="31"/>
      <c r="K47" s="32"/>
      <c r="L47" s="27"/>
      <c r="M47" s="38"/>
      <c r="N47" s="39"/>
      <c r="O47" s="61">
        <f t="shared" si="24"/>
        <v>2.9999999993015081</v>
      </c>
      <c r="P47" s="64">
        <f t="shared" si="25"/>
        <v>6.2333333332207985</v>
      </c>
      <c r="Q47" s="61">
        <f t="shared" si="26"/>
        <v>0</v>
      </c>
      <c r="R47" s="62">
        <f t="shared" si="27"/>
        <v>4059</v>
      </c>
      <c r="S47" s="63">
        <f t="shared" si="28"/>
        <v>0</v>
      </c>
      <c r="T47" s="73">
        <f t="shared" si="2"/>
        <v>95.670578930496973</v>
      </c>
      <c r="U47" s="61">
        <f t="shared" si="29"/>
        <v>0</v>
      </c>
      <c r="V47" s="64">
        <f t="shared" si="30"/>
        <v>0</v>
      </c>
      <c r="W47" s="64">
        <f t="shared" si="31"/>
        <v>2.8500000000000018E-2</v>
      </c>
      <c r="X47" s="74">
        <f t="shared" si="11"/>
        <v>1.4132774575295879E-2</v>
      </c>
      <c r="Y47" s="64">
        <f t="shared" si="12"/>
        <v>1.061054171793439</v>
      </c>
      <c r="Z47" s="64">
        <f t="shared" si="32"/>
        <v>1.061054171793439</v>
      </c>
      <c r="AB47" s="70">
        <f t="shared" si="33"/>
        <v>3.81</v>
      </c>
    </row>
    <row r="48" spans="1:28" ht="20.25" customHeight="1" x14ac:dyDescent="0.2">
      <c r="A48" s="35">
        <f t="shared" si="7"/>
        <v>43</v>
      </c>
      <c r="B48" s="24">
        <v>41888</v>
      </c>
      <c r="C48" s="71">
        <v>0.69027777777777777</v>
      </c>
      <c r="D48" s="26">
        <v>43.9</v>
      </c>
      <c r="E48" s="27">
        <v>36.799999999999997</v>
      </c>
      <c r="F48" s="36">
        <v>0</v>
      </c>
      <c r="G48" s="29">
        <v>0.5</v>
      </c>
      <c r="H48" s="37"/>
      <c r="I48" s="31"/>
      <c r="J48" s="31"/>
      <c r="K48" s="32"/>
      <c r="L48" s="27"/>
      <c r="M48" s="38"/>
      <c r="N48" s="39"/>
      <c r="O48" s="61">
        <f t="shared" si="24"/>
        <v>2.000000006519258</v>
      </c>
      <c r="P48" s="64">
        <f t="shared" si="25"/>
        <v>6.2666666666627862</v>
      </c>
      <c r="Q48" s="61">
        <f t="shared" si="26"/>
        <v>0</v>
      </c>
      <c r="R48" s="62">
        <f t="shared" si="27"/>
        <v>4059</v>
      </c>
      <c r="S48" s="63">
        <f t="shared" si="28"/>
        <v>0</v>
      </c>
      <c r="T48" s="73">
        <f t="shared" si="2"/>
        <v>95.670578930496973</v>
      </c>
      <c r="U48" s="61">
        <f t="shared" si="29"/>
        <v>0</v>
      </c>
      <c r="V48" s="64">
        <f t="shared" si="30"/>
        <v>0</v>
      </c>
      <c r="W48" s="64">
        <f t="shared" si="31"/>
        <v>2.9000000000000019E-2</v>
      </c>
      <c r="X48" s="74">
        <f t="shared" si="11"/>
        <v>1.4429814795539718E-2</v>
      </c>
      <c r="Y48" s="64">
        <f t="shared" si="12"/>
        <v>1.0379988785179604</v>
      </c>
      <c r="Z48" s="64">
        <f t="shared" si="32"/>
        <v>1.0379988785179604</v>
      </c>
      <c r="AB48" s="70">
        <f t="shared" si="33"/>
        <v>3.6799999999999997</v>
      </c>
    </row>
    <row r="49" spans="1:28" ht="20.25" customHeight="1" x14ac:dyDescent="0.2">
      <c r="A49" s="35">
        <f t="shared" si="7"/>
        <v>44</v>
      </c>
      <c r="B49" s="24">
        <v>41888</v>
      </c>
      <c r="C49" s="71">
        <v>0.69236111111111109</v>
      </c>
      <c r="D49" s="26">
        <v>45.5</v>
      </c>
      <c r="E49" s="27">
        <v>32</v>
      </c>
      <c r="F49" s="36">
        <v>0</v>
      </c>
      <c r="G49" s="29">
        <v>0.5</v>
      </c>
      <c r="H49" s="37"/>
      <c r="I49" s="31"/>
      <c r="J49" s="31"/>
      <c r="K49" s="32"/>
      <c r="L49" s="27"/>
      <c r="M49" s="38"/>
      <c r="N49" s="39"/>
      <c r="O49" s="61">
        <f t="shared" si="24"/>
        <v>2.9999999993015081</v>
      </c>
      <c r="P49" s="64">
        <f t="shared" si="25"/>
        <v>6.3166666666511446</v>
      </c>
      <c r="Q49" s="61">
        <f t="shared" si="26"/>
        <v>0</v>
      </c>
      <c r="R49" s="62">
        <f t="shared" si="27"/>
        <v>4059</v>
      </c>
      <c r="S49" s="63">
        <f t="shared" si="28"/>
        <v>0</v>
      </c>
      <c r="T49" s="73">
        <f t="shared" si="2"/>
        <v>95.670578930496973</v>
      </c>
      <c r="U49" s="61">
        <f t="shared" si="29"/>
        <v>0</v>
      </c>
      <c r="V49" s="64">
        <f t="shared" si="30"/>
        <v>0</v>
      </c>
      <c r="W49" s="64">
        <f t="shared" si="31"/>
        <v>2.9500000000000019E-2</v>
      </c>
      <c r="X49" s="74">
        <f t="shared" si="11"/>
        <v>1.5581690483983997E-2</v>
      </c>
      <c r="Y49" s="64">
        <f t="shared" si="12"/>
        <v>0.8949868832784772</v>
      </c>
      <c r="Z49" s="64">
        <f t="shared" si="32"/>
        <v>0.8949868832784772</v>
      </c>
      <c r="AB49" s="70">
        <f t="shared" si="33"/>
        <v>3.2</v>
      </c>
    </row>
    <row r="50" spans="1:28" ht="20.25" customHeight="1" x14ac:dyDescent="0.2">
      <c r="A50" s="35">
        <f t="shared" si="7"/>
        <v>45</v>
      </c>
      <c r="B50" s="24">
        <v>41888</v>
      </c>
      <c r="C50" s="71">
        <v>0.69444444444444453</v>
      </c>
      <c r="D50" s="26">
        <v>42.5</v>
      </c>
      <c r="E50" s="27">
        <v>32.5</v>
      </c>
      <c r="F50" s="36">
        <v>0</v>
      </c>
      <c r="G50" s="29">
        <v>0.5</v>
      </c>
      <c r="H50" s="37"/>
      <c r="I50" s="31"/>
      <c r="J50" s="31"/>
      <c r="K50" s="32"/>
      <c r="L50" s="27"/>
      <c r="M50" s="38"/>
      <c r="N50" s="39"/>
      <c r="O50" s="61">
        <f t="shared" si="24"/>
        <v>2.9999999993015081</v>
      </c>
      <c r="P50" s="64">
        <f t="shared" si="25"/>
        <v>6.3666666666395031</v>
      </c>
      <c r="Q50" s="61">
        <f t="shared" si="26"/>
        <v>0</v>
      </c>
      <c r="R50" s="62">
        <f t="shared" si="27"/>
        <v>4059</v>
      </c>
      <c r="S50" s="63">
        <f t="shared" si="28"/>
        <v>0</v>
      </c>
      <c r="T50" s="73">
        <f t="shared" si="2"/>
        <v>95.670578930496973</v>
      </c>
      <c r="U50" s="61">
        <f t="shared" si="29"/>
        <v>0</v>
      </c>
      <c r="V50" s="64">
        <f t="shared" si="30"/>
        <v>0</v>
      </c>
      <c r="W50" s="64">
        <f t="shared" si="31"/>
        <v>3.000000000000002E-2</v>
      </c>
      <c r="X50" s="74">
        <f t="shared" si="11"/>
        <v>1.5457534247225053E-2</v>
      </c>
      <c r="Y50" s="64">
        <f t="shared" si="12"/>
        <v>0.96546848143276276</v>
      </c>
      <c r="Z50" s="64">
        <f t="shared" si="32"/>
        <v>0.96546848143276276</v>
      </c>
      <c r="AB50" s="70">
        <f t="shared" si="33"/>
        <v>3.25</v>
      </c>
    </row>
    <row r="51" spans="1:28" ht="20.25" customHeight="1" x14ac:dyDescent="0.2">
      <c r="A51" s="35">
        <f t="shared" si="7"/>
        <v>46</v>
      </c>
      <c r="B51" s="24">
        <v>41888</v>
      </c>
      <c r="C51" s="71">
        <v>0.6958333333333333</v>
      </c>
      <c r="D51" s="26">
        <v>41.59</v>
      </c>
      <c r="E51" s="27">
        <v>32.5</v>
      </c>
      <c r="F51" s="36">
        <v>0</v>
      </c>
      <c r="G51" s="29">
        <v>0.5</v>
      </c>
      <c r="H51" s="37"/>
      <c r="I51" s="31"/>
      <c r="J51" s="31"/>
      <c r="K51" s="32"/>
      <c r="L51" s="27"/>
      <c r="M51" s="38"/>
      <c r="N51" s="39"/>
      <c r="O51" s="61">
        <f t="shared" si="24"/>
        <v>1.9999999960418791</v>
      </c>
      <c r="P51" s="64">
        <f t="shared" si="25"/>
        <v>6.3999999999068677</v>
      </c>
      <c r="Q51" s="61">
        <f t="shared" si="26"/>
        <v>0</v>
      </c>
      <c r="R51" s="62">
        <f t="shared" si="27"/>
        <v>4059</v>
      </c>
      <c r="S51" s="63">
        <f t="shared" si="28"/>
        <v>0</v>
      </c>
      <c r="T51" s="73">
        <f t="shared" si="2"/>
        <v>95.670578930496973</v>
      </c>
      <c r="U51" s="61">
        <f t="shared" si="29"/>
        <v>0</v>
      </c>
      <c r="V51" s="64">
        <f t="shared" si="30"/>
        <v>0</v>
      </c>
      <c r="W51" s="64">
        <f t="shared" si="31"/>
        <v>3.050000000000002E-2</v>
      </c>
      <c r="X51" s="74">
        <f t="shared" si="11"/>
        <v>1.5457534247225053E-2</v>
      </c>
      <c r="Y51" s="64">
        <f t="shared" si="12"/>
        <v>0.97751414022235339</v>
      </c>
      <c r="Z51" s="64">
        <f t="shared" si="32"/>
        <v>0.97751414022235339</v>
      </c>
      <c r="AB51" s="70">
        <f t="shared" si="33"/>
        <v>3.25</v>
      </c>
    </row>
    <row r="52" spans="1:28" ht="20.25" customHeight="1" x14ac:dyDescent="0.2">
      <c r="A52" s="35">
        <f t="shared" si="7"/>
        <v>47</v>
      </c>
      <c r="B52" s="24">
        <v>41888</v>
      </c>
      <c r="C52" s="71">
        <v>0.69791666666666663</v>
      </c>
      <c r="D52" s="26">
        <v>41.14</v>
      </c>
      <c r="E52" s="27">
        <v>32</v>
      </c>
      <c r="F52" s="36">
        <v>0</v>
      </c>
      <c r="G52" s="29">
        <v>0.5</v>
      </c>
      <c r="H52" s="37"/>
      <c r="I52" s="31"/>
      <c r="J52" s="31"/>
      <c r="K52" s="32"/>
      <c r="L52" s="27"/>
      <c r="M52" s="38"/>
      <c r="N52" s="39"/>
      <c r="O52" s="61">
        <f t="shared" si="24"/>
        <v>2.9999999993015081</v>
      </c>
      <c r="P52" s="64">
        <f t="shared" si="25"/>
        <v>6.4499999998952262</v>
      </c>
      <c r="Q52" s="61">
        <f t="shared" si="26"/>
        <v>0</v>
      </c>
      <c r="R52" s="62">
        <f t="shared" si="27"/>
        <v>4059</v>
      </c>
      <c r="S52" s="63">
        <f t="shared" si="28"/>
        <v>0</v>
      </c>
      <c r="T52" s="73">
        <f t="shared" si="2"/>
        <v>95.670578930496973</v>
      </c>
      <c r="U52" s="61">
        <f t="shared" si="29"/>
        <v>0</v>
      </c>
      <c r="V52" s="64">
        <f t="shared" si="30"/>
        <v>0</v>
      </c>
      <c r="W52" s="64">
        <f t="shared" si="31"/>
        <v>3.1000000000000021E-2</v>
      </c>
      <c r="X52" s="74">
        <f t="shared" si="11"/>
        <v>1.5581690483983997E-2</v>
      </c>
      <c r="Y52" s="64">
        <f t="shared" si="12"/>
        <v>0.9747902497729598</v>
      </c>
      <c r="Z52" s="64">
        <f t="shared" si="32"/>
        <v>0.9747902497729598</v>
      </c>
      <c r="AB52" s="70">
        <f t="shared" si="33"/>
        <v>3.2</v>
      </c>
    </row>
    <row r="53" spans="1:28" ht="20.25" customHeight="1" x14ac:dyDescent="0.2">
      <c r="A53" s="35">
        <f t="shared" si="7"/>
        <v>48</v>
      </c>
      <c r="B53" s="24">
        <v>41888</v>
      </c>
      <c r="C53" s="71">
        <v>0.70000000000000007</v>
      </c>
      <c r="D53" s="26">
        <v>40.799999999999997</v>
      </c>
      <c r="E53" s="27">
        <v>31.5</v>
      </c>
      <c r="F53" s="36">
        <v>0</v>
      </c>
      <c r="G53" s="29">
        <v>0.5</v>
      </c>
      <c r="H53" s="37"/>
      <c r="I53" s="31"/>
      <c r="J53" s="31"/>
      <c r="K53" s="32"/>
      <c r="L53" s="27"/>
      <c r="M53" s="38"/>
      <c r="N53" s="39"/>
      <c r="O53" s="61">
        <f t="shared" si="24"/>
        <v>2.9999999993015081</v>
      </c>
      <c r="P53" s="64">
        <f t="shared" si="25"/>
        <v>6.4999999998835847</v>
      </c>
      <c r="Q53" s="61">
        <f t="shared" si="26"/>
        <v>0</v>
      </c>
      <c r="R53" s="62">
        <f t="shared" si="27"/>
        <v>4059</v>
      </c>
      <c r="S53" s="63">
        <f t="shared" si="28"/>
        <v>0</v>
      </c>
      <c r="T53" s="73">
        <f t="shared" si="2"/>
        <v>95.670578930496973</v>
      </c>
      <c r="U53" s="61">
        <f t="shared" si="29"/>
        <v>0</v>
      </c>
      <c r="V53" s="64">
        <f t="shared" si="30"/>
        <v>0</v>
      </c>
      <c r="W53" s="64">
        <f t="shared" si="31"/>
        <v>3.1500000000000021E-2</v>
      </c>
      <c r="X53" s="74">
        <f t="shared" si="11"/>
        <v>1.5706843954252481E-2</v>
      </c>
      <c r="Y53" s="64">
        <f t="shared" si="12"/>
        <v>0.97553616269034582</v>
      </c>
      <c r="Z53" s="64">
        <f t="shared" si="32"/>
        <v>0.97553616269034582</v>
      </c>
      <c r="AB53" s="70">
        <f t="shared" si="33"/>
        <v>3.15</v>
      </c>
    </row>
    <row r="54" spans="1:28" ht="20.25" customHeight="1" x14ac:dyDescent="0.2">
      <c r="A54" s="35">
        <f t="shared" si="7"/>
        <v>49</v>
      </c>
      <c r="B54" s="24">
        <v>41888</v>
      </c>
      <c r="C54" s="71">
        <v>0.70694444444444438</v>
      </c>
      <c r="D54" s="26">
        <v>44</v>
      </c>
      <c r="E54" s="27">
        <v>36</v>
      </c>
      <c r="F54" s="36">
        <v>0</v>
      </c>
      <c r="G54" s="29">
        <v>0.5</v>
      </c>
      <c r="H54" s="37"/>
      <c r="I54" s="31"/>
      <c r="J54" s="31"/>
      <c r="K54" s="32"/>
      <c r="L54" s="27"/>
      <c r="M54" s="38"/>
      <c r="N54" s="39"/>
      <c r="O54" s="61">
        <f t="shared" si="24"/>
        <v>10.000000001164153</v>
      </c>
      <c r="P54" s="64">
        <f t="shared" si="25"/>
        <v>6.6666666665696539</v>
      </c>
      <c r="Q54" s="61">
        <f t="shared" si="26"/>
        <v>0</v>
      </c>
      <c r="R54" s="62">
        <f t="shared" si="27"/>
        <v>4059</v>
      </c>
      <c r="S54" s="63">
        <f t="shared" si="28"/>
        <v>0</v>
      </c>
      <c r="T54" s="73">
        <f t="shared" si="2"/>
        <v>95.670578930496973</v>
      </c>
      <c r="U54" s="61">
        <f t="shared" si="29"/>
        <v>0</v>
      </c>
      <c r="V54" s="64">
        <f t="shared" si="30"/>
        <v>0</v>
      </c>
      <c r="W54" s="64">
        <f t="shared" si="31"/>
        <v>3.2000000000000021E-2</v>
      </c>
      <c r="X54" s="74">
        <f t="shared" si="11"/>
        <v>1.4615703575117383E-2</v>
      </c>
      <c r="Y54" s="64">
        <f t="shared" si="12"/>
        <v>1.1713639662906146</v>
      </c>
      <c r="Z54" s="64">
        <f t="shared" si="32"/>
        <v>1.1713639662906146</v>
      </c>
      <c r="AB54" s="70">
        <f t="shared" si="33"/>
        <v>3.6</v>
      </c>
    </row>
    <row r="55" spans="1:28" ht="20.25" customHeight="1" x14ac:dyDescent="0.2">
      <c r="A55" s="35">
        <f t="shared" si="7"/>
        <v>50</v>
      </c>
      <c r="B55" s="24">
        <v>41888</v>
      </c>
      <c r="C55" s="71">
        <v>0.7090277777777777</v>
      </c>
      <c r="D55" s="26">
        <v>43.1</v>
      </c>
      <c r="E55" s="27">
        <v>36</v>
      </c>
      <c r="F55" s="36">
        <v>0</v>
      </c>
      <c r="G55" s="29">
        <v>0.5</v>
      </c>
      <c r="H55" s="37"/>
      <c r="I55" s="31"/>
      <c r="J55" s="31"/>
      <c r="K55" s="32"/>
      <c r="L55" s="27"/>
      <c r="M55" s="38"/>
      <c r="N55" s="39"/>
      <c r="O55" s="61">
        <f t="shared" si="24"/>
        <v>2.9999999993015081</v>
      </c>
      <c r="P55" s="64">
        <f t="shared" si="25"/>
        <v>6.7166666665580124</v>
      </c>
      <c r="Q55" s="61">
        <f t="shared" si="26"/>
        <v>0</v>
      </c>
      <c r="R55" s="62">
        <f t="shared" si="27"/>
        <v>4059</v>
      </c>
      <c r="S55" s="63">
        <f t="shared" si="28"/>
        <v>0</v>
      </c>
      <c r="T55" s="73">
        <f t="shared" si="2"/>
        <v>95.670578930496973</v>
      </c>
      <c r="U55" s="61">
        <f t="shared" si="29"/>
        <v>0</v>
      </c>
      <c r="V55" s="64">
        <f t="shared" si="30"/>
        <v>0</v>
      </c>
      <c r="W55" s="64">
        <f t="shared" si="31"/>
        <v>3.2500000000000022E-2</v>
      </c>
      <c r="X55" s="74">
        <f t="shared" si="11"/>
        <v>1.4615703575117383E-2</v>
      </c>
      <c r="Y55" s="64">
        <f t="shared" si="12"/>
        <v>1.150438711639227</v>
      </c>
      <c r="Z55" s="64">
        <f t="shared" si="32"/>
        <v>1.150438711639227</v>
      </c>
      <c r="AB55" s="70">
        <f t="shared" si="33"/>
        <v>3.6</v>
      </c>
    </row>
    <row r="56" spans="1:28" ht="20.25" customHeight="1" x14ac:dyDescent="0.2">
      <c r="A56" s="35">
        <f t="shared" si="7"/>
        <v>51</v>
      </c>
      <c r="B56" s="24">
        <v>41888</v>
      </c>
      <c r="C56" s="71">
        <v>0.71111111111111114</v>
      </c>
      <c r="D56" s="26">
        <v>41.9</v>
      </c>
      <c r="E56" s="27">
        <v>28</v>
      </c>
      <c r="F56" s="36">
        <v>0</v>
      </c>
      <c r="G56" s="29">
        <v>0.5</v>
      </c>
      <c r="H56" s="37"/>
      <c r="I56" s="31"/>
      <c r="J56" s="31"/>
      <c r="K56" s="32"/>
      <c r="L56" s="27"/>
      <c r="M56" s="38"/>
      <c r="N56" s="39"/>
      <c r="O56" s="61">
        <f t="shared" si="24"/>
        <v>2.9999999993015081</v>
      </c>
      <c r="P56" s="64">
        <f t="shared" si="25"/>
        <v>6.7666666665463708</v>
      </c>
      <c r="Q56" s="61">
        <f t="shared" si="26"/>
        <v>0</v>
      </c>
      <c r="R56" s="62">
        <f t="shared" si="27"/>
        <v>4059</v>
      </c>
      <c r="S56" s="63">
        <f t="shared" si="28"/>
        <v>0</v>
      </c>
      <c r="T56" s="73">
        <f t="shared" si="2"/>
        <v>95.670578930496973</v>
      </c>
      <c r="U56" s="61">
        <f t="shared" si="29"/>
        <v>0</v>
      </c>
      <c r="V56" s="64">
        <f t="shared" si="30"/>
        <v>0</v>
      </c>
      <c r="W56" s="64">
        <f t="shared" si="31"/>
        <v>3.3000000000000022E-2</v>
      </c>
      <c r="X56" s="74">
        <f t="shared" si="11"/>
        <v>1.6611521784829823E-2</v>
      </c>
      <c r="Y56" s="64">
        <f t="shared" si="12"/>
        <v>0.8601945261315237</v>
      </c>
      <c r="Z56" s="64">
        <f t="shared" si="32"/>
        <v>0.8601945261315237</v>
      </c>
      <c r="AB56" s="70">
        <f t="shared" si="33"/>
        <v>2.8</v>
      </c>
    </row>
    <row r="57" spans="1:28" ht="20.25" customHeight="1" x14ac:dyDescent="0.2">
      <c r="A57" s="35">
        <f t="shared" si="7"/>
        <v>52</v>
      </c>
      <c r="B57" s="24">
        <v>41888</v>
      </c>
      <c r="C57" s="71">
        <v>0.71250000000000002</v>
      </c>
      <c r="D57" s="26">
        <v>40.4</v>
      </c>
      <c r="E57" s="27">
        <v>30.1</v>
      </c>
      <c r="F57" s="36">
        <v>0</v>
      </c>
      <c r="G57" s="29">
        <v>0.5</v>
      </c>
      <c r="H57" s="37"/>
      <c r="I57" s="31"/>
      <c r="J57" s="31"/>
      <c r="K57" s="32"/>
      <c r="L57" s="27"/>
      <c r="M57" s="38"/>
      <c r="N57" s="39"/>
      <c r="O57" s="61">
        <f t="shared" si="24"/>
        <v>2.000000006519258</v>
      </c>
      <c r="P57" s="64">
        <f t="shared" si="25"/>
        <v>6.7999999999883585</v>
      </c>
      <c r="Q57" s="61">
        <f t="shared" si="26"/>
        <v>0</v>
      </c>
      <c r="R57" s="62">
        <f t="shared" si="27"/>
        <v>4059</v>
      </c>
      <c r="S57" s="63">
        <f t="shared" si="28"/>
        <v>0</v>
      </c>
      <c r="T57" s="73">
        <f t="shared" si="2"/>
        <v>95.670578930496973</v>
      </c>
      <c r="U57" s="61">
        <f t="shared" si="29"/>
        <v>0</v>
      </c>
      <c r="V57" s="64">
        <f t="shared" si="30"/>
        <v>0</v>
      </c>
      <c r="W57" s="64">
        <f t="shared" si="31"/>
        <v>3.3500000000000023E-2</v>
      </c>
      <c r="X57" s="74">
        <f t="shared" si="11"/>
        <v>1.6062647379993203E-2</v>
      </c>
      <c r="Y57" s="64">
        <f t="shared" si="12"/>
        <v>1.0130748886614183</v>
      </c>
      <c r="Z57" s="64">
        <f t="shared" si="32"/>
        <v>1.0130748886614183</v>
      </c>
      <c r="AB57" s="70">
        <f t="shared" si="33"/>
        <v>3.0100000000000002</v>
      </c>
    </row>
    <row r="58" spans="1:28" ht="20.25" customHeight="1" x14ac:dyDescent="0.2">
      <c r="A58" s="35">
        <f t="shared" si="7"/>
        <v>53</v>
      </c>
      <c r="B58" s="24">
        <v>41888</v>
      </c>
      <c r="C58" s="71">
        <v>0.71388888888888891</v>
      </c>
      <c r="D58" s="26">
        <v>40.200000000000003</v>
      </c>
      <c r="E58" s="27">
        <v>29.3</v>
      </c>
      <c r="F58" s="36">
        <v>0</v>
      </c>
      <c r="G58" s="29">
        <v>0.5</v>
      </c>
      <c r="H58" s="37"/>
      <c r="I58" s="31"/>
      <c r="J58" s="31"/>
      <c r="K58" s="32"/>
      <c r="L58" s="27"/>
      <c r="M58" s="38"/>
      <c r="N58" s="39"/>
      <c r="O58" s="61">
        <f t="shared" si="24"/>
        <v>1.9999999960418791</v>
      </c>
      <c r="P58" s="64">
        <f t="shared" si="25"/>
        <v>6.8333333332557231</v>
      </c>
      <c r="Q58" s="61">
        <f t="shared" si="26"/>
        <v>0</v>
      </c>
      <c r="R58" s="62">
        <f t="shared" si="27"/>
        <v>4059</v>
      </c>
      <c r="S58" s="63">
        <f t="shared" si="28"/>
        <v>0</v>
      </c>
      <c r="T58" s="73">
        <f t="shared" si="2"/>
        <v>95.670578930496973</v>
      </c>
      <c r="U58" s="61">
        <f t="shared" si="29"/>
        <v>0</v>
      </c>
      <c r="V58" s="64">
        <f t="shared" si="30"/>
        <v>0</v>
      </c>
      <c r="W58" s="64">
        <f t="shared" si="31"/>
        <v>3.4000000000000023E-2</v>
      </c>
      <c r="X58" s="74">
        <f t="shared" si="11"/>
        <v>1.6269570750844523E-2</v>
      </c>
      <c r="Y58" s="64">
        <f t="shared" si="12"/>
        <v>0.97959997110085117</v>
      </c>
      <c r="Z58" s="64">
        <f t="shared" si="32"/>
        <v>0.97959997110085117</v>
      </c>
      <c r="AB58" s="70">
        <f t="shared" si="33"/>
        <v>2.93</v>
      </c>
    </row>
    <row r="59" spans="1:28" ht="20.25" customHeight="1" x14ac:dyDescent="0.2">
      <c r="A59" s="35">
        <f t="shared" si="7"/>
        <v>54</v>
      </c>
      <c r="B59" s="24">
        <v>41888</v>
      </c>
      <c r="C59" s="71">
        <v>0.71527777777777779</v>
      </c>
      <c r="D59" s="26">
        <v>40.200000000000003</v>
      </c>
      <c r="E59" s="27">
        <v>37.6</v>
      </c>
      <c r="F59" s="36">
        <v>0</v>
      </c>
      <c r="G59" s="29">
        <v>0.5</v>
      </c>
      <c r="H59" s="37"/>
      <c r="I59" s="31"/>
      <c r="J59" s="31"/>
      <c r="K59" s="32"/>
      <c r="L59" s="27"/>
      <c r="M59" s="38"/>
      <c r="N59" s="39"/>
      <c r="O59" s="61">
        <f t="shared" si="24"/>
        <v>2.000000006519258</v>
      </c>
      <c r="P59" s="64">
        <f t="shared" si="25"/>
        <v>6.8666666666977108</v>
      </c>
      <c r="Q59" s="61">
        <f t="shared" si="26"/>
        <v>0</v>
      </c>
      <c r="R59" s="62">
        <f t="shared" si="27"/>
        <v>4059</v>
      </c>
      <c r="S59" s="63">
        <f t="shared" si="28"/>
        <v>0</v>
      </c>
      <c r="T59" s="73">
        <f t="shared" si="2"/>
        <v>95.670578930496973</v>
      </c>
      <c r="U59" s="61">
        <f t="shared" si="29"/>
        <v>0</v>
      </c>
      <c r="V59" s="64">
        <f t="shared" si="30"/>
        <v>0</v>
      </c>
      <c r="W59" s="64">
        <f t="shared" si="31"/>
        <v>3.4500000000000024E-2</v>
      </c>
      <c r="X59" s="74">
        <f t="shared" si="11"/>
        <v>1.4246290229097278E-2</v>
      </c>
      <c r="Y59" s="64">
        <f t="shared" si="12"/>
        <v>1.3487625092952109</v>
      </c>
      <c r="Z59" s="64">
        <f t="shared" si="32"/>
        <v>1.3487625092952109</v>
      </c>
      <c r="AB59" s="70">
        <f t="shared" si="33"/>
        <v>3.7600000000000002</v>
      </c>
    </row>
    <row r="60" spans="1:28" ht="20.25" customHeight="1" x14ac:dyDescent="0.2">
      <c r="A60" s="35">
        <f t="shared" si="7"/>
        <v>55</v>
      </c>
      <c r="B60" s="24">
        <v>41888</v>
      </c>
      <c r="C60" s="71">
        <v>7.4249999999999998</v>
      </c>
      <c r="D60" s="26">
        <v>39.700000000000003</v>
      </c>
      <c r="E60" s="27">
        <v>36.9</v>
      </c>
      <c r="F60" s="36">
        <v>0</v>
      </c>
      <c r="G60" s="29">
        <v>0.5</v>
      </c>
      <c r="H60" s="37"/>
      <c r="I60" s="31"/>
      <c r="J60" s="31"/>
      <c r="K60" s="32"/>
      <c r="L60" s="27"/>
      <c r="M60" s="38"/>
      <c r="N60" s="39"/>
      <c r="O60" s="61">
        <f t="shared" si="24"/>
        <v>9661.9999999995343</v>
      </c>
      <c r="P60" s="64">
        <f t="shared" si="25"/>
        <v>167.90000000002328</v>
      </c>
      <c r="Q60" s="61">
        <f t="shared" si="26"/>
        <v>0</v>
      </c>
      <c r="R60" s="62">
        <f t="shared" si="27"/>
        <v>4059</v>
      </c>
      <c r="S60" s="63">
        <f t="shared" si="28"/>
        <v>0</v>
      </c>
      <c r="T60" s="73">
        <f t="shared" si="2"/>
        <v>95.670578930496973</v>
      </c>
      <c r="U60" s="61">
        <f t="shared" si="29"/>
        <v>0</v>
      </c>
      <c r="V60" s="64">
        <f t="shared" si="30"/>
        <v>0</v>
      </c>
      <c r="W60" s="64">
        <f t="shared" si="31"/>
        <v>3.5000000000000024E-2</v>
      </c>
      <c r="X60" s="74">
        <f t="shared" si="11"/>
        <v>1.4406745552182978E-2</v>
      </c>
      <c r="Y60" s="64">
        <f t="shared" si="12"/>
        <v>1.2632522559789015</v>
      </c>
      <c r="Z60" s="64">
        <f t="shared" si="32"/>
        <v>1.2632522559789015</v>
      </c>
      <c r="AB60" s="70">
        <f t="shared" si="33"/>
        <v>3.69</v>
      </c>
    </row>
    <row r="61" spans="1:28" ht="20.25" customHeight="1" x14ac:dyDescent="0.2">
      <c r="A61" s="35">
        <f t="shared" si="7"/>
        <v>56</v>
      </c>
      <c r="B61" s="24">
        <v>41888</v>
      </c>
      <c r="C61" s="71">
        <v>0.71805555555555556</v>
      </c>
      <c r="D61" s="26">
        <v>39.119999999999997</v>
      </c>
      <c r="E61" s="27">
        <v>27</v>
      </c>
      <c r="F61" s="36">
        <v>0</v>
      </c>
      <c r="G61" s="29">
        <v>0.5</v>
      </c>
      <c r="H61" s="37"/>
      <c r="I61" s="31"/>
      <c r="J61" s="31"/>
      <c r="K61" s="32"/>
      <c r="L61" s="27"/>
      <c r="M61" s="38"/>
      <c r="N61" s="39"/>
      <c r="O61" s="61">
        <f t="shared" si="24"/>
        <v>-9658.0000000074506</v>
      </c>
      <c r="P61" s="64">
        <f t="shared" si="25"/>
        <v>6.9333333332324401</v>
      </c>
      <c r="Q61" s="61">
        <f t="shared" si="26"/>
        <v>0</v>
      </c>
      <c r="R61" s="62">
        <f t="shared" si="27"/>
        <v>4059</v>
      </c>
      <c r="S61" s="63">
        <f t="shared" si="28"/>
        <v>0</v>
      </c>
      <c r="T61" s="73">
        <f>T62</f>
        <v>95.670578930496973</v>
      </c>
      <c r="U61" s="61">
        <f t="shared" si="29"/>
        <v>0</v>
      </c>
      <c r="V61" s="64">
        <f t="shared" si="30"/>
        <v>0</v>
      </c>
      <c r="W61" s="64">
        <f t="shared" si="31"/>
        <v>3.5500000000000025E-2</v>
      </c>
      <c r="X61" s="74">
        <f t="shared" si="11"/>
        <v>1.6879443793813832E-2</v>
      </c>
      <c r="Y61" s="64">
        <f t="shared" si="12"/>
        <v>0.8847275023259118</v>
      </c>
      <c r="Z61" s="64">
        <f t="shared" si="32"/>
        <v>0.8847275023259118</v>
      </c>
      <c r="AB61" s="70">
        <f t="shared" si="33"/>
        <v>2.7</v>
      </c>
    </row>
    <row r="62" spans="1:28" ht="20.25" customHeight="1" x14ac:dyDescent="0.2">
      <c r="A62" s="35">
        <f t="shared" si="7"/>
        <v>57</v>
      </c>
      <c r="B62" s="24">
        <v>41888</v>
      </c>
      <c r="C62" s="71">
        <v>0.71944444444444444</v>
      </c>
      <c r="D62" s="26">
        <v>38.5</v>
      </c>
      <c r="E62" s="27">
        <v>27.8</v>
      </c>
      <c r="F62" s="36">
        <v>0</v>
      </c>
      <c r="G62" s="29">
        <v>1.5</v>
      </c>
      <c r="H62" s="37"/>
      <c r="I62" s="31"/>
      <c r="J62" s="31"/>
      <c r="K62" s="32"/>
      <c r="L62" s="27"/>
      <c r="M62" s="38"/>
      <c r="N62" s="39"/>
      <c r="O62" s="61">
        <f t="shared" si="24"/>
        <v>2.000000006519258</v>
      </c>
      <c r="P62" s="64">
        <f t="shared" si="25"/>
        <v>6.9666666666744277</v>
      </c>
      <c r="Q62" s="61">
        <f t="shared" si="26"/>
        <v>0</v>
      </c>
      <c r="R62" s="62">
        <f t="shared" si="27"/>
        <v>4059</v>
      </c>
      <c r="S62" s="63">
        <f t="shared" si="28"/>
        <v>0</v>
      </c>
      <c r="T62" s="73">
        <f t="shared" si="2"/>
        <v>95.670578930496973</v>
      </c>
      <c r="U62" s="61">
        <f t="shared" si="29"/>
        <v>0</v>
      </c>
      <c r="V62" s="64">
        <f t="shared" si="30"/>
        <v>0</v>
      </c>
      <c r="W62" s="64">
        <f t="shared" si="31"/>
        <v>3.7000000000000026E-2</v>
      </c>
      <c r="X62" s="74">
        <f t="shared" si="11"/>
        <v>1.6664763796326493E-2</v>
      </c>
      <c r="Y62" s="64">
        <f t="shared" si="12"/>
        <v>1.025380794260967</v>
      </c>
      <c r="Z62" s="64">
        <f t="shared" si="32"/>
        <v>1.025380794260967</v>
      </c>
      <c r="AB62" s="70">
        <f t="shared" si="33"/>
        <v>2.7800000000000002</v>
      </c>
    </row>
    <row r="63" spans="1:28" ht="20.25" customHeight="1" x14ac:dyDescent="0.2">
      <c r="A63" s="35">
        <f t="shared" si="7"/>
        <v>58</v>
      </c>
      <c r="B63" s="24">
        <v>41888</v>
      </c>
      <c r="C63" s="71">
        <v>0.72083333333333333</v>
      </c>
      <c r="D63" s="26">
        <v>37.79</v>
      </c>
      <c r="E63" s="27">
        <v>34</v>
      </c>
      <c r="F63" s="36">
        <v>0</v>
      </c>
      <c r="G63" s="29">
        <v>1.5</v>
      </c>
      <c r="H63" s="37"/>
      <c r="I63" s="31"/>
      <c r="J63" s="31"/>
      <c r="K63" s="32"/>
      <c r="L63" s="27"/>
      <c r="M63" s="38"/>
      <c r="N63" s="39"/>
      <c r="O63" s="61">
        <f t="shared" si="24"/>
        <v>1.9999999960418791</v>
      </c>
      <c r="P63" s="64">
        <f t="shared" si="25"/>
        <v>6.9999999999417923</v>
      </c>
      <c r="Q63" s="61">
        <f t="shared" si="26"/>
        <v>0</v>
      </c>
      <c r="R63" s="62">
        <f t="shared" si="27"/>
        <v>4059</v>
      </c>
      <c r="S63" s="63">
        <f t="shared" si="28"/>
        <v>0</v>
      </c>
      <c r="T63" s="73">
        <f t="shared" si="2"/>
        <v>95.670578930496973</v>
      </c>
      <c r="U63" s="61">
        <f t="shared" si="29"/>
        <v>0</v>
      </c>
      <c r="V63" s="64">
        <f t="shared" si="30"/>
        <v>0</v>
      </c>
      <c r="W63" s="64">
        <f t="shared" si="31"/>
        <v>3.8500000000000027E-2</v>
      </c>
      <c r="X63" s="74">
        <f t="shared" si="11"/>
        <v>1.5090969793659301E-2</v>
      </c>
      <c r="Y63" s="64">
        <f t="shared" si="12"/>
        <v>1.3418590752618278</v>
      </c>
      <c r="Z63" s="64">
        <f t="shared" si="32"/>
        <v>1.3418590752618278</v>
      </c>
      <c r="AB63" s="70">
        <f t="shared" si="33"/>
        <v>3.4</v>
      </c>
    </row>
    <row r="64" spans="1:28" ht="20.25" customHeight="1" x14ac:dyDescent="0.2">
      <c r="A64" s="35">
        <f t="shared" si="7"/>
        <v>59</v>
      </c>
      <c r="B64" s="24">
        <v>41888</v>
      </c>
      <c r="C64" s="71">
        <v>0.72291666666666676</v>
      </c>
      <c r="D64" s="26">
        <v>37.200000000000003</v>
      </c>
      <c r="E64" s="27">
        <v>31</v>
      </c>
      <c r="F64" s="36">
        <v>0</v>
      </c>
      <c r="G64" s="29">
        <v>2.5</v>
      </c>
      <c r="H64" s="37"/>
      <c r="I64" s="31"/>
      <c r="J64" s="31"/>
      <c r="K64" s="32"/>
      <c r="L64" s="27"/>
      <c r="M64" s="38"/>
      <c r="N64" s="39"/>
      <c r="O64" s="61">
        <f t="shared" si="24"/>
        <v>2.9999999993015081</v>
      </c>
      <c r="P64" s="64">
        <f t="shared" si="25"/>
        <v>7.0499999999301508</v>
      </c>
      <c r="Q64" s="61">
        <f t="shared" si="26"/>
        <v>0</v>
      </c>
      <c r="R64" s="62">
        <f t="shared" si="27"/>
        <v>4059</v>
      </c>
      <c r="S64" s="63">
        <f t="shared" si="28"/>
        <v>0</v>
      </c>
      <c r="T64" s="73">
        <f t="shared" si="2"/>
        <v>95.670578930496973</v>
      </c>
      <c r="U64" s="61">
        <f t="shared" si="29"/>
        <v>0</v>
      </c>
      <c r="V64" s="64">
        <f t="shared" si="30"/>
        <v>0</v>
      </c>
      <c r="W64" s="64">
        <f t="shared" si="31"/>
        <v>4.1000000000000029E-2</v>
      </c>
      <c r="X64" s="74">
        <f t="shared" si="11"/>
        <v>1.5833002667895318E-2</v>
      </c>
      <c r="Y64" s="64">
        <f t="shared" si="12"/>
        <v>1.2324809668757628</v>
      </c>
      <c r="Z64" s="64">
        <f t="shared" si="32"/>
        <v>1.2324809668757628</v>
      </c>
      <c r="AB64" s="70">
        <f t="shared" si="33"/>
        <v>3.1</v>
      </c>
    </row>
    <row r="65" spans="1:28" ht="20.25" customHeight="1" x14ac:dyDescent="0.2">
      <c r="A65" s="35">
        <f t="shared" si="7"/>
        <v>60</v>
      </c>
      <c r="B65" s="24">
        <v>41888</v>
      </c>
      <c r="C65" s="71">
        <v>0.72499999999999998</v>
      </c>
      <c r="D65" s="26">
        <v>35.9</v>
      </c>
      <c r="E65" s="27">
        <v>32</v>
      </c>
      <c r="F65" s="36">
        <v>0</v>
      </c>
      <c r="G65" s="29">
        <v>2</v>
      </c>
      <c r="H65" s="37"/>
      <c r="I65" s="31"/>
      <c r="J65" s="31"/>
      <c r="K65" s="32"/>
      <c r="L65" s="27"/>
      <c r="M65" s="38"/>
      <c r="N65" s="39"/>
      <c r="O65" s="61">
        <f t="shared" si="24"/>
        <v>2.9999999993015081</v>
      </c>
      <c r="P65" s="64">
        <f t="shared" si="25"/>
        <v>7.0999999999185093</v>
      </c>
      <c r="Q65" s="61">
        <f t="shared" si="26"/>
        <v>0</v>
      </c>
      <c r="R65" s="62">
        <f t="shared" si="27"/>
        <v>4059</v>
      </c>
      <c r="S65" s="63">
        <f t="shared" si="28"/>
        <v>0</v>
      </c>
      <c r="T65" s="73">
        <f t="shared" si="2"/>
        <v>95.670578930496973</v>
      </c>
      <c r="U65" s="61">
        <f t="shared" si="29"/>
        <v>0</v>
      </c>
      <c r="V65" s="64">
        <f t="shared" si="30"/>
        <v>0</v>
      </c>
      <c r="W65" s="64">
        <f t="shared" si="31"/>
        <v>4.3000000000000031E-2</v>
      </c>
      <c r="X65" s="74">
        <f t="shared" si="11"/>
        <v>1.5581690483983997E-2</v>
      </c>
      <c r="Y65" s="64">
        <f t="shared" si="12"/>
        <v>1.3654997651256906</v>
      </c>
      <c r="Z65" s="64">
        <f t="shared" si="32"/>
        <v>1.3654997651256906</v>
      </c>
      <c r="AB65" s="70">
        <f t="shared" si="33"/>
        <v>3.2</v>
      </c>
    </row>
    <row r="66" spans="1:28" ht="20.25" customHeight="1" x14ac:dyDescent="0.2">
      <c r="A66" s="35">
        <f t="shared" si="7"/>
        <v>61</v>
      </c>
      <c r="B66" s="24">
        <v>41888</v>
      </c>
      <c r="C66" s="71">
        <v>0.7270833333333333</v>
      </c>
      <c r="D66" s="26">
        <v>35.5</v>
      </c>
      <c r="E66" s="27">
        <v>29.8</v>
      </c>
      <c r="F66" s="36">
        <v>0</v>
      </c>
      <c r="G66" s="29">
        <v>2</v>
      </c>
      <c r="H66" s="37"/>
      <c r="I66" s="31"/>
      <c r="J66" s="31"/>
      <c r="K66" s="32"/>
      <c r="L66" s="27"/>
      <c r="M66" s="38"/>
      <c r="N66" s="39"/>
      <c r="O66" s="61">
        <f t="shared" si="24"/>
        <v>2.9999999993015081</v>
      </c>
      <c r="P66" s="64">
        <f t="shared" si="25"/>
        <v>7.1499999999068677</v>
      </c>
      <c r="Q66" s="61">
        <f t="shared" si="26"/>
        <v>0</v>
      </c>
      <c r="R66" s="62">
        <f t="shared" si="27"/>
        <v>4059</v>
      </c>
      <c r="S66" s="63">
        <f t="shared" si="28"/>
        <v>0</v>
      </c>
      <c r="T66" s="73">
        <f t="shared" si="2"/>
        <v>95.670578930496973</v>
      </c>
      <c r="U66" s="61">
        <f t="shared" si="29"/>
        <v>0</v>
      </c>
      <c r="V66" s="64">
        <f t="shared" si="30"/>
        <v>0</v>
      </c>
      <c r="W66" s="64">
        <f t="shared" si="31"/>
        <v>4.5000000000000033E-2</v>
      </c>
      <c r="X66" s="74">
        <f t="shared" si="11"/>
        <v>1.6139933425537326E-2</v>
      </c>
      <c r="Y66" s="64">
        <f t="shared" si="12"/>
        <v>1.3095447369527897</v>
      </c>
      <c r="Z66" s="64">
        <f t="shared" si="32"/>
        <v>1.3095447369527897</v>
      </c>
      <c r="AB66" s="70">
        <f t="shared" si="33"/>
        <v>2.98</v>
      </c>
    </row>
    <row r="67" spans="1:28" ht="20.25" customHeight="1" x14ac:dyDescent="0.2">
      <c r="A67" s="35">
        <f t="shared" si="7"/>
        <v>62</v>
      </c>
      <c r="B67" s="24">
        <v>41888</v>
      </c>
      <c r="C67" s="71">
        <v>0.72916666666666663</v>
      </c>
      <c r="D67" s="26">
        <v>34.6</v>
      </c>
      <c r="E67" s="27">
        <v>31</v>
      </c>
      <c r="F67" s="36">
        <v>0</v>
      </c>
      <c r="G67" s="29">
        <v>2.5</v>
      </c>
      <c r="H67" s="37"/>
      <c r="I67" s="31"/>
      <c r="J67" s="31"/>
      <c r="K67" s="32"/>
      <c r="L67" s="27"/>
      <c r="M67" s="38"/>
      <c r="N67" s="39"/>
      <c r="O67" s="61">
        <f t="shared" si="24"/>
        <v>2.9999999993015081</v>
      </c>
      <c r="P67" s="64">
        <f t="shared" si="25"/>
        <v>7.1999999998952262</v>
      </c>
      <c r="Q67" s="61">
        <f t="shared" si="26"/>
        <v>0</v>
      </c>
      <c r="R67" s="62">
        <f t="shared" si="27"/>
        <v>4059</v>
      </c>
      <c r="S67" s="63">
        <f t="shared" si="28"/>
        <v>0</v>
      </c>
      <c r="T67" s="73">
        <f t="shared" si="2"/>
        <v>95.670578930496973</v>
      </c>
      <c r="U67" s="61">
        <f t="shared" si="29"/>
        <v>0</v>
      </c>
      <c r="V67" s="64">
        <f t="shared" si="30"/>
        <v>0</v>
      </c>
      <c r="W67" s="64">
        <f t="shared" si="31"/>
        <v>4.7500000000000035E-2</v>
      </c>
      <c r="X67" s="74">
        <f t="shared" si="11"/>
        <v>1.5833002667895318E-2</v>
      </c>
      <c r="Y67" s="64">
        <f t="shared" si="12"/>
        <v>1.4635893575916148</v>
      </c>
      <c r="Z67" s="64">
        <f t="shared" si="32"/>
        <v>1.4635893575916148</v>
      </c>
      <c r="AB67" s="70">
        <f t="shared" si="33"/>
        <v>3.1</v>
      </c>
    </row>
    <row r="68" spans="1:28" ht="20.25" customHeight="1" x14ac:dyDescent="0.2">
      <c r="A68" s="35">
        <f t="shared" si="7"/>
        <v>63</v>
      </c>
      <c r="B68" s="24">
        <v>41888</v>
      </c>
      <c r="C68" s="71">
        <v>0.73125000000000007</v>
      </c>
      <c r="D68" s="26">
        <v>34.1</v>
      </c>
      <c r="E68" s="27">
        <v>30.6</v>
      </c>
      <c r="F68" s="36">
        <v>0</v>
      </c>
      <c r="G68" s="29">
        <v>2.5</v>
      </c>
      <c r="H68" s="37"/>
      <c r="I68" s="31"/>
      <c r="J68" s="31"/>
      <c r="K68" s="32"/>
      <c r="L68" s="27"/>
      <c r="M68" s="38"/>
      <c r="N68" s="39"/>
      <c r="O68" s="61">
        <f t="shared" si="24"/>
        <v>2.9999999993015081</v>
      </c>
      <c r="P68" s="64">
        <f t="shared" si="25"/>
        <v>7.2499999998835847</v>
      </c>
      <c r="Q68" s="61">
        <f t="shared" si="26"/>
        <v>0</v>
      </c>
      <c r="R68" s="62">
        <f t="shared" si="27"/>
        <v>4059</v>
      </c>
      <c r="S68" s="63">
        <f t="shared" si="28"/>
        <v>0</v>
      </c>
      <c r="T68" s="73">
        <f t="shared" si="2"/>
        <v>95.670578930496973</v>
      </c>
      <c r="U68" s="61">
        <f t="shared" si="29"/>
        <v>0</v>
      </c>
      <c r="V68" s="64">
        <f t="shared" si="30"/>
        <v>0</v>
      </c>
      <c r="W68" s="64">
        <f t="shared" si="31"/>
        <v>5.0000000000000037E-2</v>
      </c>
      <c r="X68" s="74">
        <f t="shared" si="11"/>
        <v>1.5934658837727156E-2</v>
      </c>
      <c r="Y68" s="64">
        <f t="shared" si="12"/>
        <v>1.5085218876420379</v>
      </c>
      <c r="Z68" s="64">
        <f t="shared" si="32"/>
        <v>1.5085218876420379</v>
      </c>
      <c r="AB68" s="70">
        <f t="shared" si="33"/>
        <v>3.06</v>
      </c>
    </row>
    <row r="69" spans="1:28" ht="20.25" customHeight="1" x14ac:dyDescent="0.2">
      <c r="A69" s="35">
        <f t="shared" si="7"/>
        <v>64</v>
      </c>
      <c r="B69" s="24">
        <v>41889</v>
      </c>
      <c r="C69" s="71">
        <v>0.4861111111111111</v>
      </c>
      <c r="D69" s="26">
        <v>47.4</v>
      </c>
      <c r="E69" s="27">
        <v>45.1</v>
      </c>
      <c r="F69" s="36">
        <v>0</v>
      </c>
      <c r="G69" s="29">
        <v>2</v>
      </c>
      <c r="H69" s="37"/>
      <c r="I69" s="31"/>
      <c r="J69" s="31"/>
      <c r="K69" s="32"/>
      <c r="L69" s="27"/>
      <c r="M69" s="38"/>
      <c r="N69" s="39"/>
      <c r="O69" s="61">
        <f t="shared" si="24"/>
        <v>1087.0000000018626</v>
      </c>
      <c r="P69" s="64">
        <f t="shared" si="25"/>
        <v>25.366666666581295</v>
      </c>
      <c r="Q69" s="61">
        <f t="shared" si="26"/>
        <v>0</v>
      </c>
      <c r="R69" s="62">
        <f t="shared" si="27"/>
        <v>4059</v>
      </c>
      <c r="S69" s="63">
        <f t="shared" si="28"/>
        <v>0</v>
      </c>
      <c r="T69" s="73">
        <f t="shared" si="2"/>
        <v>95.670578930496973</v>
      </c>
      <c r="U69" s="61">
        <f t="shared" si="29"/>
        <v>0</v>
      </c>
      <c r="V69" s="64">
        <f t="shared" si="30"/>
        <v>0</v>
      </c>
      <c r="W69" s="64">
        <f t="shared" si="31"/>
        <v>5.2000000000000039E-2</v>
      </c>
      <c r="X69" s="74">
        <f t="shared" si="11"/>
        <v>1.2635325951590332E-2</v>
      </c>
      <c r="Y69" s="64">
        <f t="shared" si="12"/>
        <v>2.4389293473676994</v>
      </c>
      <c r="Z69" s="64">
        <f t="shared" si="32"/>
        <v>2.4389293473676994</v>
      </c>
      <c r="AB69" s="70">
        <f t="shared" si="33"/>
        <v>4.51</v>
      </c>
    </row>
    <row r="70" spans="1:28" ht="20.25" customHeight="1" x14ac:dyDescent="0.2">
      <c r="A70" s="35">
        <f t="shared" si="7"/>
        <v>65</v>
      </c>
      <c r="B70" s="24">
        <v>41889</v>
      </c>
      <c r="C70" s="71">
        <v>0.48749999999999999</v>
      </c>
      <c r="D70" s="26">
        <v>46.3</v>
      </c>
      <c r="E70" s="27">
        <v>44</v>
      </c>
      <c r="F70" s="36">
        <v>0</v>
      </c>
      <c r="G70" s="29">
        <v>2</v>
      </c>
      <c r="H70" s="37"/>
      <c r="I70" s="31"/>
      <c r="J70" s="31"/>
      <c r="K70" s="32"/>
      <c r="L70" s="27"/>
      <c r="M70" s="38"/>
      <c r="N70" s="39"/>
      <c r="O70" s="61">
        <f t="shared" si="24"/>
        <v>2.000000006519258</v>
      </c>
      <c r="P70" s="64">
        <f t="shared" si="25"/>
        <v>25.400000000023283</v>
      </c>
      <c r="Q70" s="61">
        <f t="shared" si="26"/>
        <v>0</v>
      </c>
      <c r="R70" s="62">
        <f t="shared" si="27"/>
        <v>4059</v>
      </c>
      <c r="S70" s="63">
        <f t="shared" si="28"/>
        <v>0</v>
      </c>
      <c r="T70" s="73">
        <f t="shared" ref="T70:T83" si="34">T71</f>
        <v>95.670578930496973</v>
      </c>
      <c r="U70" s="61">
        <f t="shared" si="29"/>
        <v>0</v>
      </c>
      <c r="V70" s="64">
        <f t="shared" si="30"/>
        <v>0</v>
      </c>
      <c r="W70" s="64">
        <f t="shared" si="31"/>
        <v>5.4000000000000041E-2</v>
      </c>
      <c r="X70" s="74">
        <f t="shared" si="11"/>
        <v>1.2859676179143482E-2</v>
      </c>
      <c r="Y70" s="64">
        <f t="shared" si="12"/>
        <v>2.3151363957421389</v>
      </c>
      <c r="Z70" s="64">
        <f t="shared" si="32"/>
        <v>2.3151363957421389</v>
      </c>
      <c r="AB70" s="70">
        <f t="shared" si="33"/>
        <v>4.4000000000000004</v>
      </c>
    </row>
    <row r="71" spans="1:28" ht="20.25" customHeight="1" x14ac:dyDescent="0.2">
      <c r="A71" s="35">
        <f t="shared" si="7"/>
        <v>66</v>
      </c>
      <c r="B71" s="24">
        <v>41889</v>
      </c>
      <c r="C71" s="71">
        <v>0.48888888888888887</v>
      </c>
      <c r="D71" s="26">
        <v>45.4</v>
      </c>
      <c r="E71" s="27">
        <v>43.2</v>
      </c>
      <c r="F71" s="36">
        <v>0</v>
      </c>
      <c r="G71" s="29">
        <v>2</v>
      </c>
      <c r="H71" s="37"/>
      <c r="I71" s="31"/>
      <c r="J71" s="31"/>
      <c r="K71" s="32"/>
      <c r="L71" s="27"/>
      <c r="M71" s="38"/>
      <c r="N71" s="39"/>
      <c r="O71" s="61">
        <f t="shared" si="24"/>
        <v>1.9999999960418791</v>
      </c>
      <c r="P71" s="64">
        <f t="shared" si="25"/>
        <v>25.433333333290648</v>
      </c>
      <c r="Q71" s="61">
        <f t="shared" si="26"/>
        <v>0</v>
      </c>
      <c r="R71" s="62">
        <f t="shared" si="27"/>
        <v>4059</v>
      </c>
      <c r="S71" s="63">
        <f t="shared" si="28"/>
        <v>0</v>
      </c>
      <c r="T71" s="73">
        <f t="shared" si="34"/>
        <v>95.670578930496973</v>
      </c>
      <c r="U71" s="61">
        <f t="shared" si="29"/>
        <v>0</v>
      </c>
      <c r="V71" s="64">
        <f t="shared" si="30"/>
        <v>0</v>
      </c>
      <c r="W71" s="64">
        <f t="shared" si="31"/>
        <v>5.6000000000000043E-2</v>
      </c>
      <c r="X71" s="74">
        <f t="shared" si="11"/>
        <v>1.3025338008111918E-2</v>
      </c>
      <c r="Y71" s="64">
        <f t="shared" si="12"/>
        <v>2.3610329280044926</v>
      </c>
      <c r="Z71" s="64">
        <f t="shared" si="32"/>
        <v>2.3610329280044926</v>
      </c>
      <c r="AB71" s="70">
        <f t="shared" si="33"/>
        <v>4.32</v>
      </c>
    </row>
    <row r="72" spans="1:28" ht="20.25" customHeight="1" x14ac:dyDescent="0.2">
      <c r="A72" s="35">
        <f t="shared" ref="A72:A96" si="35">A71+1</f>
        <v>67</v>
      </c>
      <c r="B72" s="24">
        <v>41889</v>
      </c>
      <c r="C72" s="71">
        <v>0.49027777777777781</v>
      </c>
      <c r="D72" s="26">
        <v>44.7</v>
      </c>
      <c r="E72" s="27">
        <v>42.5</v>
      </c>
      <c r="F72" s="36">
        <v>0</v>
      </c>
      <c r="G72" s="29">
        <v>1.5</v>
      </c>
      <c r="H72" s="37"/>
      <c r="I72" s="31"/>
      <c r="J72" s="31"/>
      <c r="K72" s="32"/>
      <c r="L72" s="27"/>
      <c r="M72" s="38"/>
      <c r="N72" s="39"/>
      <c r="O72" s="61">
        <f t="shared" si="24"/>
        <v>1.9999999960418791</v>
      </c>
      <c r="P72" s="64">
        <f t="shared" si="25"/>
        <v>25.466666666558012</v>
      </c>
      <c r="Q72" s="61">
        <f t="shared" si="26"/>
        <v>0</v>
      </c>
      <c r="R72" s="62">
        <f t="shared" si="27"/>
        <v>4059</v>
      </c>
      <c r="S72" s="63">
        <f t="shared" si="28"/>
        <v>0</v>
      </c>
      <c r="T72" s="73">
        <f t="shared" si="34"/>
        <v>95.670578930496973</v>
      </c>
      <c r="U72" s="61">
        <f t="shared" si="29"/>
        <v>0</v>
      </c>
      <c r="V72" s="64">
        <f t="shared" si="30"/>
        <v>0</v>
      </c>
      <c r="W72" s="64">
        <f t="shared" si="31"/>
        <v>5.7500000000000044E-2</v>
      </c>
      <c r="X72" s="74">
        <f t="shared" ref="X72:X98" si="36">0.026*EXP(-0.016*E72)</f>
        <v>1.3172041801505328E-2</v>
      </c>
      <c r="Y72" s="64">
        <f t="shared" ref="Y72:Y96" si="37">(W72-(X72-X71))*(E72+1)*1*273/(273+L72)*T72/100</f>
        <v>2.3868550274713747</v>
      </c>
      <c r="Z72" s="64">
        <f t="shared" si="32"/>
        <v>2.3868550274713747</v>
      </c>
      <c r="AB72" s="70">
        <f t="shared" si="33"/>
        <v>4.25</v>
      </c>
    </row>
    <row r="73" spans="1:28" ht="20.25" customHeight="1" x14ac:dyDescent="0.2">
      <c r="A73" s="35">
        <f t="shared" si="35"/>
        <v>68</v>
      </c>
      <c r="B73" s="24">
        <v>41889</v>
      </c>
      <c r="C73" s="71">
        <v>0.49236111111111108</v>
      </c>
      <c r="D73" s="26">
        <v>44</v>
      </c>
      <c r="E73" s="27">
        <v>41.5</v>
      </c>
      <c r="F73" s="36">
        <v>0</v>
      </c>
      <c r="G73" s="29">
        <v>1.5</v>
      </c>
      <c r="H73" s="37"/>
      <c r="I73" s="31"/>
      <c r="J73" s="31"/>
      <c r="K73" s="32"/>
      <c r="L73" s="27"/>
      <c r="M73" s="38"/>
      <c r="N73" s="39"/>
      <c r="O73" s="61">
        <f t="shared" si="24"/>
        <v>2.9999999993015081</v>
      </c>
      <c r="P73" s="64">
        <f t="shared" si="25"/>
        <v>25.516666666546371</v>
      </c>
      <c r="Q73" s="61">
        <f t="shared" si="26"/>
        <v>0</v>
      </c>
      <c r="R73" s="62">
        <f t="shared" si="27"/>
        <v>4059</v>
      </c>
      <c r="S73" s="63">
        <f t="shared" si="28"/>
        <v>0</v>
      </c>
      <c r="T73" s="73">
        <f t="shared" si="34"/>
        <v>95.670578930496973</v>
      </c>
      <c r="U73" s="61">
        <f t="shared" si="29"/>
        <v>0</v>
      </c>
      <c r="V73" s="64">
        <f t="shared" si="30"/>
        <v>0</v>
      </c>
      <c r="W73" s="64">
        <f t="shared" si="31"/>
        <v>5.9000000000000045E-2</v>
      </c>
      <c r="X73" s="74">
        <f t="shared" si="36"/>
        <v>1.3384489519877739E-2</v>
      </c>
      <c r="Y73" s="64">
        <f t="shared" si="37"/>
        <v>2.3903016432933235</v>
      </c>
      <c r="Z73" s="64">
        <f t="shared" si="32"/>
        <v>2.3903016432933235</v>
      </c>
      <c r="AB73" s="70">
        <f t="shared" si="33"/>
        <v>4.1500000000000004</v>
      </c>
    </row>
    <row r="74" spans="1:28" ht="20.25" customHeight="1" x14ac:dyDescent="0.2">
      <c r="A74" s="35">
        <f t="shared" si="35"/>
        <v>69</v>
      </c>
      <c r="B74" s="24">
        <v>41889</v>
      </c>
      <c r="C74" s="71">
        <v>0.49444444444444446</v>
      </c>
      <c r="D74" s="26">
        <v>43.1</v>
      </c>
      <c r="E74" s="27">
        <v>41.6</v>
      </c>
      <c r="F74" s="36">
        <v>0</v>
      </c>
      <c r="G74" s="29">
        <v>1.5</v>
      </c>
      <c r="H74" s="37"/>
      <c r="I74" s="31"/>
      <c r="J74" s="31"/>
      <c r="K74" s="32"/>
      <c r="L74" s="27"/>
      <c r="M74" s="38"/>
      <c r="N74" s="39"/>
      <c r="O74" s="61">
        <f t="shared" si="24"/>
        <v>2.9999999993015081</v>
      </c>
      <c r="P74" s="64">
        <f t="shared" si="25"/>
        <v>25.566666666534729</v>
      </c>
      <c r="Q74" s="61">
        <f t="shared" si="26"/>
        <v>0</v>
      </c>
      <c r="R74" s="62">
        <f t="shared" si="27"/>
        <v>4059</v>
      </c>
      <c r="S74" s="63">
        <f t="shared" si="28"/>
        <v>0</v>
      </c>
      <c r="T74" s="73">
        <f t="shared" si="34"/>
        <v>95.670578930496973</v>
      </c>
      <c r="U74" s="61">
        <f t="shared" si="29"/>
        <v>0</v>
      </c>
      <c r="V74" s="64">
        <f t="shared" si="30"/>
        <v>0</v>
      </c>
      <c r="W74" s="64">
        <f t="shared" si="31"/>
        <v>6.0500000000000047E-2</v>
      </c>
      <c r="X74" s="74">
        <f t="shared" si="36"/>
        <v>1.3363091459659027E-2</v>
      </c>
      <c r="Y74" s="64">
        <f t="shared" si="37"/>
        <v>2.4665899229843831</v>
      </c>
      <c r="Z74" s="64">
        <f t="shared" si="32"/>
        <v>2.4665899229843831</v>
      </c>
      <c r="AB74" s="70">
        <f t="shared" si="33"/>
        <v>4.16</v>
      </c>
    </row>
    <row r="75" spans="1:28" ht="20.25" customHeight="1" x14ac:dyDescent="0.2">
      <c r="A75" s="35">
        <f t="shared" si="35"/>
        <v>70</v>
      </c>
      <c r="B75" s="24">
        <v>41889</v>
      </c>
      <c r="C75" s="71">
        <v>0.49722222222222223</v>
      </c>
      <c r="D75" s="26">
        <v>42.8</v>
      </c>
      <c r="E75" s="27">
        <v>40.6</v>
      </c>
      <c r="F75" s="36">
        <v>0</v>
      </c>
      <c r="G75" s="29">
        <v>1.5</v>
      </c>
      <c r="H75" s="37"/>
      <c r="I75" s="31"/>
      <c r="J75" s="31"/>
      <c r="K75" s="32"/>
      <c r="L75" s="27"/>
      <c r="M75" s="38"/>
      <c r="N75" s="39"/>
      <c r="O75" s="61">
        <f t="shared" si="24"/>
        <v>4.0000000025611371</v>
      </c>
      <c r="P75" s="64">
        <f t="shared" si="25"/>
        <v>25.633333333244082</v>
      </c>
      <c r="Q75" s="61">
        <f t="shared" si="26"/>
        <v>0</v>
      </c>
      <c r="R75" s="62">
        <f t="shared" si="27"/>
        <v>4059</v>
      </c>
      <c r="S75" s="63">
        <f t="shared" si="28"/>
        <v>0</v>
      </c>
      <c r="T75" s="73">
        <f t="shared" si="34"/>
        <v>95.670578930496973</v>
      </c>
      <c r="U75" s="61">
        <f t="shared" si="29"/>
        <v>0</v>
      </c>
      <c r="V75" s="64">
        <f t="shared" si="30"/>
        <v>0</v>
      </c>
      <c r="W75" s="64">
        <f t="shared" si="31"/>
        <v>6.2000000000000048E-2</v>
      </c>
      <c r="X75" s="74">
        <f t="shared" si="36"/>
        <v>1.3578620557864742E-2</v>
      </c>
      <c r="Y75" s="64">
        <f t="shared" si="37"/>
        <v>2.4589577376370695</v>
      </c>
      <c r="Z75" s="64">
        <f t="shared" si="32"/>
        <v>2.4589577376370695</v>
      </c>
      <c r="AB75" s="70">
        <f t="shared" si="33"/>
        <v>4.0600000000000005</v>
      </c>
    </row>
    <row r="76" spans="1:28" ht="20.25" customHeight="1" x14ac:dyDescent="0.2">
      <c r="A76" s="35">
        <f t="shared" si="35"/>
        <v>71</v>
      </c>
      <c r="B76" s="24">
        <v>41889</v>
      </c>
      <c r="C76" s="71">
        <v>0.5</v>
      </c>
      <c r="D76" s="26">
        <v>42</v>
      </c>
      <c r="E76" s="27">
        <v>39.5</v>
      </c>
      <c r="F76" s="36">
        <v>0</v>
      </c>
      <c r="G76" s="29">
        <v>1.5</v>
      </c>
      <c r="H76" s="37"/>
      <c r="I76" s="31"/>
      <c r="J76" s="31"/>
      <c r="K76" s="32"/>
      <c r="L76" s="27"/>
      <c r="M76" s="38"/>
      <c r="N76" s="39"/>
      <c r="O76" s="61">
        <f t="shared" si="24"/>
        <v>4.0000000025611371</v>
      </c>
      <c r="P76" s="64">
        <f t="shared" si="25"/>
        <v>25.699999999953434</v>
      </c>
      <c r="Q76" s="61">
        <f t="shared" si="26"/>
        <v>0</v>
      </c>
      <c r="R76" s="62">
        <f t="shared" si="27"/>
        <v>4059</v>
      </c>
      <c r="S76" s="63">
        <f t="shared" si="28"/>
        <v>0</v>
      </c>
      <c r="T76" s="73">
        <f t="shared" si="34"/>
        <v>95.670578930496973</v>
      </c>
      <c r="U76" s="61">
        <f t="shared" si="29"/>
        <v>0</v>
      </c>
      <c r="V76" s="64">
        <f t="shared" si="30"/>
        <v>0</v>
      </c>
      <c r="W76" s="64">
        <f t="shared" si="31"/>
        <v>6.3500000000000043E-2</v>
      </c>
      <c r="X76" s="74">
        <f t="shared" si="36"/>
        <v>1.3819719728846665E-2</v>
      </c>
      <c r="Y76" s="64">
        <f t="shared" si="37"/>
        <v>2.4510663442517187</v>
      </c>
      <c r="Z76" s="64">
        <f t="shared" si="32"/>
        <v>2.4510663442517187</v>
      </c>
      <c r="AB76" s="70">
        <f t="shared" si="33"/>
        <v>3.95</v>
      </c>
    </row>
    <row r="77" spans="1:28" ht="20.25" customHeight="1" x14ac:dyDescent="0.2">
      <c r="A77" s="35">
        <f t="shared" si="35"/>
        <v>72</v>
      </c>
      <c r="B77" s="24">
        <v>41889</v>
      </c>
      <c r="C77" s="71">
        <v>0.50277777777777777</v>
      </c>
      <c r="D77" s="26">
        <v>41.3</v>
      </c>
      <c r="E77" s="27">
        <v>39.200000000000003</v>
      </c>
      <c r="F77" s="36">
        <v>0</v>
      </c>
      <c r="G77" s="29">
        <v>1.5</v>
      </c>
      <c r="H77" s="37"/>
      <c r="I77" s="31"/>
      <c r="J77" s="31"/>
      <c r="K77" s="32"/>
      <c r="L77" s="27"/>
      <c r="M77" s="38"/>
      <c r="N77" s="39"/>
      <c r="O77" s="61">
        <f t="shared" si="24"/>
        <v>4.0000000025611371</v>
      </c>
      <c r="P77" s="64">
        <f t="shared" si="25"/>
        <v>25.766666666662786</v>
      </c>
      <c r="Q77" s="61">
        <f t="shared" si="26"/>
        <v>0</v>
      </c>
      <c r="R77" s="62">
        <f t="shared" si="27"/>
        <v>4059</v>
      </c>
      <c r="S77" s="63">
        <f t="shared" si="28"/>
        <v>0</v>
      </c>
      <c r="T77" s="73">
        <f t="shared" si="34"/>
        <v>95.670578930496973</v>
      </c>
      <c r="U77" s="61">
        <f t="shared" si="29"/>
        <v>0</v>
      </c>
      <c r="V77" s="64">
        <f t="shared" si="30"/>
        <v>0</v>
      </c>
      <c r="W77" s="64">
        <f t="shared" si="31"/>
        <v>6.5000000000000044E-2</v>
      </c>
      <c r="X77" s="74">
        <f t="shared" si="36"/>
        <v>1.3886213841747441E-2</v>
      </c>
      <c r="Y77" s="64">
        <f t="shared" si="37"/>
        <v>2.4973148922826596</v>
      </c>
      <c r="Z77" s="64">
        <f t="shared" si="32"/>
        <v>2.4973148922826596</v>
      </c>
      <c r="AB77" s="70">
        <f t="shared" si="33"/>
        <v>3.9200000000000004</v>
      </c>
    </row>
    <row r="78" spans="1:28" ht="20.25" customHeight="1" x14ac:dyDescent="0.2">
      <c r="A78" s="35">
        <f t="shared" si="35"/>
        <v>73</v>
      </c>
      <c r="B78" s="24">
        <v>41889</v>
      </c>
      <c r="C78" s="71">
        <v>0.50694444444444442</v>
      </c>
      <c r="D78" s="26">
        <v>41</v>
      </c>
      <c r="E78" s="27">
        <v>38.9</v>
      </c>
      <c r="F78" s="36">
        <v>0</v>
      </c>
      <c r="G78" s="29">
        <v>2</v>
      </c>
      <c r="H78" s="37"/>
      <c r="I78" s="31"/>
      <c r="J78" s="31"/>
      <c r="K78" s="32"/>
      <c r="L78" s="27"/>
      <c r="M78" s="38"/>
      <c r="N78" s="39"/>
      <c r="O78" s="61">
        <f t="shared" si="24"/>
        <v>5.9999999986030161</v>
      </c>
      <c r="P78" s="64">
        <f t="shared" si="25"/>
        <v>25.866666666639503</v>
      </c>
      <c r="Q78" s="61">
        <f t="shared" si="26"/>
        <v>0</v>
      </c>
      <c r="R78" s="62">
        <f t="shared" si="27"/>
        <v>4059</v>
      </c>
      <c r="S78" s="63">
        <f t="shared" si="28"/>
        <v>0</v>
      </c>
      <c r="T78" s="73">
        <f t="shared" si="34"/>
        <v>95.670578930496973</v>
      </c>
      <c r="U78" s="61">
        <f t="shared" si="29"/>
        <v>0</v>
      </c>
      <c r="V78" s="64">
        <f t="shared" si="30"/>
        <v>0</v>
      </c>
      <c r="W78" s="64">
        <f t="shared" si="31"/>
        <v>6.7000000000000046E-2</v>
      </c>
      <c r="X78" s="74">
        <f t="shared" si="36"/>
        <v>1.3953027893629419E-2</v>
      </c>
      <c r="Y78" s="64">
        <f t="shared" si="37"/>
        <v>2.5550111230783048</v>
      </c>
      <c r="Z78" s="64">
        <f t="shared" si="32"/>
        <v>2.5550111230783048</v>
      </c>
      <c r="AB78" s="70">
        <f t="shared" si="33"/>
        <v>3.8899999999999997</v>
      </c>
    </row>
    <row r="79" spans="1:28" ht="20.25" customHeight="1" x14ac:dyDescent="0.2">
      <c r="A79" s="35">
        <f t="shared" si="35"/>
        <v>74</v>
      </c>
      <c r="B79" s="24">
        <v>41889</v>
      </c>
      <c r="C79" s="71">
        <v>0.51041666666666663</v>
      </c>
      <c r="D79" s="26">
        <v>40.299999999999997</v>
      </c>
      <c r="E79" s="27">
        <v>38</v>
      </c>
      <c r="F79" s="36">
        <v>0</v>
      </c>
      <c r="G79" s="29">
        <v>3</v>
      </c>
      <c r="H79" s="37"/>
      <c r="I79" s="31"/>
      <c r="J79" s="31"/>
      <c r="K79" s="32"/>
      <c r="L79" s="27"/>
      <c r="M79" s="38"/>
      <c r="N79" s="39"/>
      <c r="O79" s="61">
        <f t="shared" si="24"/>
        <v>4.9999999953433871</v>
      </c>
      <c r="P79" s="64">
        <f t="shared" si="25"/>
        <v>25.949999999895226</v>
      </c>
      <c r="Q79" s="61">
        <f t="shared" si="26"/>
        <v>0</v>
      </c>
      <c r="R79" s="62">
        <f t="shared" si="27"/>
        <v>4059</v>
      </c>
      <c r="S79" s="63">
        <f t="shared" si="28"/>
        <v>0</v>
      </c>
      <c r="T79" s="73">
        <f t="shared" si="34"/>
        <v>95.670578930496973</v>
      </c>
      <c r="U79" s="61">
        <f t="shared" si="29"/>
        <v>0</v>
      </c>
      <c r="V79" s="64">
        <f t="shared" si="30"/>
        <v>0</v>
      </c>
      <c r="W79" s="64">
        <f t="shared" si="31"/>
        <v>7.0000000000000048E-2</v>
      </c>
      <c r="X79" s="74">
        <f t="shared" si="36"/>
        <v>1.4155405114219644E-2</v>
      </c>
      <c r="Y79" s="64">
        <f t="shared" si="37"/>
        <v>2.6042558019186464</v>
      </c>
      <c r="Z79" s="64">
        <f t="shared" si="32"/>
        <v>2.6042558019186464</v>
      </c>
      <c r="AB79" s="70">
        <f t="shared" si="33"/>
        <v>3.8</v>
      </c>
    </row>
    <row r="80" spans="1:28" ht="20.25" customHeight="1" x14ac:dyDescent="0.2">
      <c r="A80" s="35">
        <f t="shared" si="35"/>
        <v>75</v>
      </c>
      <c r="B80" s="24">
        <v>41889</v>
      </c>
      <c r="C80" s="71">
        <v>0.51250000000000007</v>
      </c>
      <c r="D80" s="26">
        <v>39.6</v>
      </c>
      <c r="E80" s="27">
        <v>37.5</v>
      </c>
      <c r="F80" s="36">
        <v>0</v>
      </c>
      <c r="G80" s="29">
        <v>2.5</v>
      </c>
      <c r="H80" s="37"/>
      <c r="I80" s="31"/>
      <c r="J80" s="31"/>
      <c r="K80" s="32"/>
      <c r="L80" s="27"/>
      <c r="M80" s="38"/>
      <c r="N80" s="39"/>
      <c r="O80" s="61">
        <f t="shared" si="24"/>
        <v>2.9999999993015081</v>
      </c>
      <c r="P80" s="64">
        <f t="shared" si="25"/>
        <v>25.999999999883585</v>
      </c>
      <c r="Q80" s="61">
        <f t="shared" si="26"/>
        <v>0</v>
      </c>
      <c r="R80" s="62">
        <f t="shared" si="27"/>
        <v>4059</v>
      </c>
      <c r="S80" s="63">
        <f t="shared" si="28"/>
        <v>0</v>
      </c>
      <c r="T80" s="73">
        <f t="shared" si="34"/>
        <v>95.670578930496973</v>
      </c>
      <c r="U80" s="61">
        <f t="shared" si="29"/>
        <v>0</v>
      </c>
      <c r="V80" s="64">
        <f t="shared" si="30"/>
        <v>0</v>
      </c>
      <c r="W80" s="64">
        <f t="shared" si="31"/>
        <v>7.2500000000000051E-2</v>
      </c>
      <c r="X80" s="74">
        <f t="shared" si="36"/>
        <v>1.4269102538444685E-2</v>
      </c>
      <c r="Y80" s="64">
        <f t="shared" si="37"/>
        <v>2.66621719751407</v>
      </c>
      <c r="Z80" s="64">
        <f t="shared" si="32"/>
        <v>2.66621719751407</v>
      </c>
      <c r="AB80" s="70">
        <f t="shared" si="33"/>
        <v>3.75</v>
      </c>
    </row>
    <row r="81" spans="1:28" ht="20.25" customHeight="1" x14ac:dyDescent="0.2">
      <c r="A81" s="35">
        <f t="shared" si="35"/>
        <v>76</v>
      </c>
      <c r="B81" s="24">
        <v>41889</v>
      </c>
      <c r="C81" s="71">
        <v>0.51666666666666672</v>
      </c>
      <c r="D81" s="26">
        <v>39.299999999999997</v>
      </c>
      <c r="E81" s="27">
        <v>37.1</v>
      </c>
      <c r="F81" s="36">
        <v>0</v>
      </c>
      <c r="G81" s="29">
        <v>3</v>
      </c>
      <c r="H81" s="37"/>
      <c r="I81" s="31"/>
      <c r="J81" s="31"/>
      <c r="K81" s="32"/>
      <c r="L81" s="27"/>
      <c r="M81" s="38"/>
      <c r="N81" s="39"/>
      <c r="O81" s="61">
        <f t="shared" si="24"/>
        <v>6.0000000090803951</v>
      </c>
      <c r="P81" s="64">
        <f t="shared" si="25"/>
        <v>26.100000000034925</v>
      </c>
      <c r="Q81" s="61">
        <f t="shared" si="26"/>
        <v>0</v>
      </c>
      <c r="R81" s="62">
        <f t="shared" si="27"/>
        <v>4059</v>
      </c>
      <c r="S81" s="63">
        <f t="shared" si="28"/>
        <v>0</v>
      </c>
      <c r="T81" s="73">
        <f t="shared" si="34"/>
        <v>95.670578930496973</v>
      </c>
      <c r="U81" s="61">
        <f t="shared" si="29"/>
        <v>0</v>
      </c>
      <c r="V81" s="64">
        <f t="shared" si="30"/>
        <v>0</v>
      </c>
      <c r="W81" s="64">
        <f t="shared" si="31"/>
        <v>7.5500000000000053E-2</v>
      </c>
      <c r="X81" s="74">
        <f t="shared" si="36"/>
        <v>1.4360717650336084E-2</v>
      </c>
      <c r="Y81" s="64">
        <f t="shared" si="37"/>
        <v>2.748672622452915</v>
      </c>
      <c r="Z81" s="64">
        <f t="shared" si="32"/>
        <v>2.748672622452915</v>
      </c>
      <c r="AB81" s="70">
        <f t="shared" si="33"/>
        <v>3.71</v>
      </c>
    </row>
    <row r="82" spans="1:28" ht="20.25" customHeight="1" x14ac:dyDescent="0.2">
      <c r="A82" s="35">
        <f t="shared" si="35"/>
        <v>77</v>
      </c>
      <c r="B82" s="24">
        <v>41889</v>
      </c>
      <c r="C82" s="71">
        <v>0.51874999999999993</v>
      </c>
      <c r="D82" s="26">
        <v>38.799999999999997</v>
      </c>
      <c r="E82" s="27">
        <v>36.5</v>
      </c>
      <c r="F82" s="36">
        <v>0</v>
      </c>
      <c r="G82" s="29">
        <v>3</v>
      </c>
      <c r="H82" s="37"/>
      <c r="I82" s="31"/>
      <c r="J82" s="31"/>
      <c r="K82" s="32"/>
      <c r="L82" s="27"/>
      <c r="M82" s="38"/>
      <c r="N82" s="39"/>
      <c r="O82" s="61">
        <f t="shared" si="24"/>
        <v>2.9999999993015081</v>
      </c>
      <c r="P82" s="64">
        <f t="shared" si="25"/>
        <v>26.150000000023283</v>
      </c>
      <c r="Q82" s="61">
        <f t="shared" si="26"/>
        <v>0</v>
      </c>
      <c r="R82" s="62">
        <f t="shared" si="27"/>
        <v>4059</v>
      </c>
      <c r="S82" s="63">
        <f t="shared" si="28"/>
        <v>0</v>
      </c>
      <c r="T82" s="73">
        <f t="shared" si="34"/>
        <v>95.670578930496973</v>
      </c>
      <c r="U82" s="61">
        <f t="shared" si="29"/>
        <v>0</v>
      </c>
      <c r="V82" s="64">
        <f t="shared" si="30"/>
        <v>0</v>
      </c>
      <c r="W82" s="64">
        <f t="shared" si="31"/>
        <v>7.8500000000000056E-2</v>
      </c>
      <c r="X82" s="74">
        <f t="shared" si="36"/>
        <v>1.4499244404314571E-2</v>
      </c>
      <c r="Y82" s="64">
        <f t="shared" si="37"/>
        <v>2.8113328167350748</v>
      </c>
      <c r="Z82" s="64">
        <f t="shared" si="32"/>
        <v>2.8113328167350748</v>
      </c>
      <c r="AB82" s="70">
        <f t="shared" si="33"/>
        <v>3.65</v>
      </c>
    </row>
    <row r="83" spans="1:28" ht="20.25" customHeight="1" x14ac:dyDescent="0.2">
      <c r="A83" s="35">
        <f t="shared" si="35"/>
        <v>78</v>
      </c>
      <c r="B83" s="24">
        <v>41889</v>
      </c>
      <c r="C83" s="25">
        <v>0.52083333333333337</v>
      </c>
      <c r="D83" s="26">
        <v>37.6</v>
      </c>
      <c r="E83" s="27">
        <v>35</v>
      </c>
      <c r="F83" s="36">
        <v>0</v>
      </c>
      <c r="G83" s="29">
        <v>3.5</v>
      </c>
      <c r="H83" s="37"/>
      <c r="I83" s="31"/>
      <c r="J83" s="31"/>
      <c r="K83" s="32"/>
      <c r="L83" s="27"/>
      <c r="M83" s="38"/>
      <c r="N83" s="39"/>
      <c r="O83" s="61">
        <f t="shared" si="24"/>
        <v>2.9999999993015081</v>
      </c>
      <c r="P83" s="64">
        <f t="shared" si="25"/>
        <v>26.200000000011642</v>
      </c>
      <c r="Q83" s="61">
        <f t="shared" si="26"/>
        <v>0</v>
      </c>
      <c r="R83" s="62">
        <f t="shared" si="27"/>
        <v>4059</v>
      </c>
      <c r="S83" s="63">
        <f t="shared" si="28"/>
        <v>0</v>
      </c>
      <c r="T83" s="73">
        <f t="shared" si="34"/>
        <v>95.670578930496973</v>
      </c>
      <c r="U83" s="61">
        <f t="shared" si="29"/>
        <v>0</v>
      </c>
      <c r="V83" s="64">
        <f t="shared" si="30"/>
        <v>0</v>
      </c>
      <c r="W83" s="64">
        <f t="shared" si="31"/>
        <v>8.2000000000000059E-2</v>
      </c>
      <c r="X83" s="74">
        <f t="shared" si="36"/>
        <v>1.4851435660069186E-2</v>
      </c>
      <c r="Y83" s="64">
        <f t="shared" si="37"/>
        <v>2.8120655271486443</v>
      </c>
      <c r="Z83" s="64">
        <f t="shared" si="32"/>
        <v>2.8120655271486443</v>
      </c>
      <c r="AB83" s="70">
        <f t="shared" si="33"/>
        <v>3.5</v>
      </c>
    </row>
    <row r="84" spans="1:28" ht="20.25" customHeight="1" x14ac:dyDescent="0.2">
      <c r="A84" s="35">
        <f t="shared" si="35"/>
        <v>79</v>
      </c>
      <c r="B84" s="24">
        <v>41889</v>
      </c>
      <c r="C84" s="25">
        <v>0.5229166666666667</v>
      </c>
      <c r="D84" s="26">
        <v>36.630000000000003</v>
      </c>
      <c r="E84" s="27">
        <v>34.4</v>
      </c>
      <c r="F84" s="36">
        <v>0</v>
      </c>
      <c r="G84" s="29">
        <v>4</v>
      </c>
      <c r="H84" s="37"/>
      <c r="I84" s="31"/>
      <c r="J84" s="31"/>
      <c r="K84" s="32"/>
      <c r="L84" s="27"/>
      <c r="M84" s="38"/>
      <c r="N84" s="39"/>
      <c r="O84" s="61">
        <f t="shared" si="24"/>
        <v>2.9999999993015081</v>
      </c>
      <c r="P84" s="64">
        <f t="shared" si="25"/>
        <v>26.25</v>
      </c>
      <c r="Q84" s="61">
        <f t="shared" si="26"/>
        <v>0</v>
      </c>
      <c r="R84" s="62">
        <f t="shared" si="27"/>
        <v>4059</v>
      </c>
      <c r="S84" s="63">
        <f t="shared" si="28"/>
        <v>0</v>
      </c>
      <c r="T84" s="73">
        <f>T85</f>
        <v>95.670578930496973</v>
      </c>
      <c r="U84" s="61">
        <f t="shared" si="29"/>
        <v>0</v>
      </c>
      <c r="V84" s="64">
        <f t="shared" si="30"/>
        <v>0</v>
      </c>
      <c r="W84" s="64">
        <f t="shared" si="31"/>
        <v>8.6000000000000063E-2</v>
      </c>
      <c r="X84" s="74">
        <f t="shared" si="36"/>
        <v>1.4994695991760312E-2</v>
      </c>
      <c r="Y84" s="64">
        <f t="shared" si="37"/>
        <v>2.9077432521598365</v>
      </c>
      <c r="Z84" s="64">
        <f t="shared" si="32"/>
        <v>2.9077432521598365</v>
      </c>
      <c r="AB84" s="70">
        <f t="shared" si="33"/>
        <v>3.44</v>
      </c>
    </row>
    <row r="85" spans="1:28" ht="20.25" customHeight="1" x14ac:dyDescent="0.2">
      <c r="A85" s="35">
        <f t="shared" si="35"/>
        <v>80</v>
      </c>
      <c r="B85" s="24">
        <v>41889</v>
      </c>
      <c r="C85" s="25">
        <v>0.52430555555555558</v>
      </c>
      <c r="D85" s="26">
        <v>35.5</v>
      </c>
      <c r="E85" s="27">
        <v>33.4</v>
      </c>
      <c r="F85" s="36">
        <v>0</v>
      </c>
      <c r="G85" s="29">
        <v>4.5</v>
      </c>
      <c r="H85" s="37"/>
      <c r="I85" s="31"/>
      <c r="J85" s="31"/>
      <c r="K85" s="32"/>
      <c r="L85" s="27"/>
      <c r="M85" s="38"/>
      <c r="N85" s="39"/>
      <c r="O85" s="61">
        <f t="shared" si="24"/>
        <v>1.9999999960418791</v>
      </c>
      <c r="P85" s="64">
        <f t="shared" si="25"/>
        <v>26.283333333267365</v>
      </c>
      <c r="Q85" s="61">
        <f t="shared" si="26"/>
        <v>0</v>
      </c>
      <c r="R85" s="62">
        <f t="shared" si="27"/>
        <v>4059</v>
      </c>
      <c r="S85" s="63">
        <f t="shared" si="28"/>
        <v>0</v>
      </c>
      <c r="T85" s="73">
        <v>95.670578930496973</v>
      </c>
      <c r="U85" s="61">
        <f t="shared" si="29"/>
        <v>0</v>
      </c>
      <c r="V85" s="64">
        <f t="shared" si="30"/>
        <v>0</v>
      </c>
      <c r="W85" s="64">
        <f t="shared" si="31"/>
        <v>9.0500000000000067E-2</v>
      </c>
      <c r="X85" s="74">
        <f t="shared" si="36"/>
        <v>1.5236540726171444E-2</v>
      </c>
      <c r="Y85" s="64">
        <f t="shared" si="37"/>
        <v>2.9704571888054061</v>
      </c>
      <c r="Z85" s="64">
        <f t="shared" si="32"/>
        <v>2.9704571888054061</v>
      </c>
      <c r="AB85" s="70">
        <f t="shared" si="33"/>
        <v>3.34</v>
      </c>
    </row>
    <row r="86" spans="1:28" ht="20.25" customHeight="1" x14ac:dyDescent="0.2">
      <c r="A86" s="35">
        <f t="shared" si="35"/>
        <v>81</v>
      </c>
      <c r="B86" s="24">
        <v>41889</v>
      </c>
      <c r="C86" s="25">
        <v>0.52569444444444446</v>
      </c>
      <c r="D86" s="26">
        <v>34.590000000000003</v>
      </c>
      <c r="E86" s="27">
        <v>32.299999999999997</v>
      </c>
      <c r="F86" s="36">
        <v>0</v>
      </c>
      <c r="G86" s="29">
        <v>4</v>
      </c>
      <c r="H86" s="37"/>
      <c r="I86" s="31"/>
      <c r="J86" s="31"/>
      <c r="K86" s="32"/>
      <c r="L86" s="27"/>
      <c r="M86" s="38"/>
      <c r="N86" s="39"/>
      <c r="O86" s="61">
        <f t="shared" si="24"/>
        <v>1.9999999960418791</v>
      </c>
      <c r="P86" s="64">
        <f t="shared" si="25"/>
        <v>26.316666666534729</v>
      </c>
      <c r="Q86" s="61">
        <f t="shared" si="26"/>
        <v>0</v>
      </c>
      <c r="R86" s="62">
        <f t="shared" si="27"/>
        <v>4059</v>
      </c>
      <c r="S86" s="63">
        <f t="shared" si="28"/>
        <v>0</v>
      </c>
      <c r="T86" s="73">
        <v>96.387507927739918</v>
      </c>
      <c r="U86" s="61">
        <f t="shared" si="29"/>
        <v>0</v>
      </c>
      <c r="V86" s="64">
        <f t="shared" si="30"/>
        <v>0</v>
      </c>
      <c r="W86" s="64">
        <f t="shared" si="31"/>
        <v>9.450000000000007E-2</v>
      </c>
      <c r="X86" s="74">
        <f t="shared" si="36"/>
        <v>1.5507077583877845E-2</v>
      </c>
      <c r="Y86" s="64">
        <f t="shared" si="37"/>
        <v>3.0244868608429503</v>
      </c>
      <c r="Z86" s="64">
        <f t="shared" si="32"/>
        <v>3.0244868608429503</v>
      </c>
      <c r="AB86" s="70">
        <f t="shared" si="33"/>
        <v>3.2299999999999995</v>
      </c>
    </row>
    <row r="87" spans="1:28" ht="20.25" customHeight="1" x14ac:dyDescent="0.2">
      <c r="A87" s="35">
        <f t="shared" si="35"/>
        <v>82</v>
      </c>
      <c r="B87" s="24">
        <v>41889</v>
      </c>
      <c r="C87" s="25">
        <v>0.52708333333333335</v>
      </c>
      <c r="D87" s="26">
        <v>33.200000000000003</v>
      </c>
      <c r="E87" s="27">
        <v>31.6</v>
      </c>
      <c r="F87" s="36">
        <v>0</v>
      </c>
      <c r="G87" s="29">
        <v>3.5</v>
      </c>
      <c r="H87" s="37"/>
      <c r="I87" s="31"/>
      <c r="J87" s="31"/>
      <c r="K87" s="32"/>
      <c r="L87" s="27"/>
      <c r="M87" s="38"/>
      <c r="N87" s="39"/>
      <c r="O87" s="61">
        <f t="shared" si="24"/>
        <v>2.000000006519258</v>
      </c>
      <c r="P87" s="64">
        <f t="shared" si="25"/>
        <v>26.349999999976717</v>
      </c>
      <c r="Q87" s="61">
        <f t="shared" si="26"/>
        <v>0</v>
      </c>
      <c r="R87" s="62">
        <f t="shared" si="27"/>
        <v>4059</v>
      </c>
      <c r="S87" s="63">
        <f t="shared" si="28"/>
        <v>0</v>
      </c>
      <c r="T87" s="73">
        <v>97.389031863050121</v>
      </c>
      <c r="U87" s="61">
        <f t="shared" si="29"/>
        <v>0</v>
      </c>
      <c r="V87" s="64">
        <f t="shared" si="30"/>
        <v>0</v>
      </c>
      <c r="W87" s="64">
        <f t="shared" si="31"/>
        <v>9.8000000000000073E-2</v>
      </c>
      <c r="X87" s="74">
        <f t="shared" si="36"/>
        <v>1.5681733097967686E-2</v>
      </c>
      <c r="Y87" s="64">
        <f t="shared" si="37"/>
        <v>3.1058396827156063</v>
      </c>
      <c r="Z87" s="64">
        <f t="shared" si="32"/>
        <v>3.1058396827156063</v>
      </c>
      <c r="AB87" s="70">
        <f t="shared" si="33"/>
        <v>3.16</v>
      </c>
    </row>
    <row r="88" spans="1:28" ht="20.25" customHeight="1" x14ac:dyDescent="0.2">
      <c r="A88" s="35">
        <f t="shared" si="35"/>
        <v>83</v>
      </c>
      <c r="B88" s="24">
        <v>41889</v>
      </c>
      <c r="C88" s="25">
        <v>0.53055555555555556</v>
      </c>
      <c r="D88" s="26">
        <v>33.6</v>
      </c>
      <c r="E88" s="27">
        <v>31.4</v>
      </c>
      <c r="F88" s="36">
        <v>0</v>
      </c>
      <c r="G88" s="29">
        <v>6</v>
      </c>
      <c r="H88" s="37"/>
      <c r="I88" s="31"/>
      <c r="J88" s="31"/>
      <c r="K88" s="32"/>
      <c r="L88" s="27"/>
      <c r="M88" s="38"/>
      <c r="N88" s="39"/>
      <c r="O88" s="61">
        <f t="shared" si="24"/>
        <v>4.9999999953433871</v>
      </c>
      <c r="P88" s="64">
        <f t="shared" si="25"/>
        <v>26.43333333323244</v>
      </c>
      <c r="Q88" s="61">
        <f t="shared" si="26"/>
        <v>0</v>
      </c>
      <c r="R88" s="62">
        <f t="shared" si="27"/>
        <v>4059</v>
      </c>
      <c r="S88" s="63">
        <f t="shared" si="28"/>
        <v>0</v>
      </c>
      <c r="T88" s="73">
        <f>T89</f>
        <v>97.677645361067448</v>
      </c>
      <c r="U88" s="61">
        <f t="shared" si="29"/>
        <v>0</v>
      </c>
      <c r="V88" s="64">
        <f t="shared" si="30"/>
        <v>0</v>
      </c>
      <c r="W88" s="64">
        <f t="shared" si="31"/>
        <v>0.10400000000000008</v>
      </c>
      <c r="X88" s="74">
        <f t="shared" si="36"/>
        <v>1.5731995020066378E-2</v>
      </c>
      <c r="Y88" s="64">
        <f t="shared" si="37"/>
        <v>3.2897552710371087</v>
      </c>
      <c r="Z88" s="64">
        <f t="shared" si="32"/>
        <v>3.2897552710371087</v>
      </c>
      <c r="AB88" s="70">
        <f t="shared" si="33"/>
        <v>3.1399999999999997</v>
      </c>
    </row>
    <row r="89" spans="1:28" ht="20.25" customHeight="1" x14ac:dyDescent="0.2">
      <c r="A89" s="35">
        <f t="shared" si="35"/>
        <v>84</v>
      </c>
      <c r="B89" s="24">
        <v>41889</v>
      </c>
      <c r="C89" s="25">
        <v>0.53263888888888888</v>
      </c>
      <c r="D89" s="26">
        <v>32.5</v>
      </c>
      <c r="E89" s="27">
        <v>30.8</v>
      </c>
      <c r="F89" s="36">
        <v>0</v>
      </c>
      <c r="G89" s="29">
        <v>4.5</v>
      </c>
      <c r="H89" s="37"/>
      <c r="I89" s="31"/>
      <c r="J89" s="31"/>
      <c r="K89" s="32"/>
      <c r="L89" s="27"/>
      <c r="M89" s="38"/>
      <c r="N89" s="39"/>
      <c r="O89" s="61">
        <f t="shared" si="24"/>
        <v>2.9999999993015081</v>
      </c>
      <c r="P89" s="64">
        <f t="shared" si="25"/>
        <v>26.483333333220799</v>
      </c>
      <c r="Q89" s="61">
        <f t="shared" si="26"/>
        <v>0</v>
      </c>
      <c r="R89" s="62">
        <f t="shared" si="27"/>
        <v>4059</v>
      </c>
      <c r="S89" s="63">
        <f t="shared" si="28"/>
        <v>0</v>
      </c>
      <c r="T89" s="73">
        <v>97.677645361067448</v>
      </c>
      <c r="U89" s="61">
        <f t="shared" si="29"/>
        <v>0</v>
      </c>
      <c r="V89" s="64">
        <f t="shared" si="30"/>
        <v>0</v>
      </c>
      <c r="W89" s="64">
        <f t="shared" si="31"/>
        <v>0.10850000000000008</v>
      </c>
      <c r="X89" s="74">
        <f t="shared" si="36"/>
        <v>1.5883749427944769E-2</v>
      </c>
      <c r="Y89" s="64">
        <f t="shared" si="37"/>
        <v>3.365458079684271</v>
      </c>
      <c r="Z89" s="64">
        <f t="shared" si="32"/>
        <v>3.365458079684271</v>
      </c>
      <c r="AB89" s="70">
        <f t="shared" si="33"/>
        <v>3.08</v>
      </c>
    </row>
    <row r="90" spans="1:28" ht="20.25" customHeight="1" x14ac:dyDescent="0.2">
      <c r="A90" s="35">
        <f t="shared" si="35"/>
        <v>85</v>
      </c>
      <c r="B90" s="24">
        <v>41889</v>
      </c>
      <c r="C90" s="25">
        <v>0.53402777777777777</v>
      </c>
      <c r="D90" s="26">
        <v>31.76</v>
      </c>
      <c r="E90" s="27">
        <v>29</v>
      </c>
      <c r="F90" s="36">
        <v>98</v>
      </c>
      <c r="G90" s="29">
        <v>30.5</v>
      </c>
      <c r="H90" s="37"/>
      <c r="I90" s="31"/>
      <c r="J90" s="31"/>
      <c r="K90" s="32"/>
      <c r="L90" s="27"/>
      <c r="M90" s="38"/>
      <c r="N90" s="39"/>
      <c r="O90" s="61">
        <f t="shared" si="24"/>
        <v>2.000000006519258</v>
      </c>
      <c r="P90" s="64">
        <f t="shared" si="25"/>
        <v>26.516666666662786</v>
      </c>
      <c r="Q90" s="61">
        <f t="shared" si="26"/>
        <v>99.372</v>
      </c>
      <c r="R90" s="62">
        <f t="shared" si="27"/>
        <v>4059</v>
      </c>
      <c r="S90" s="63">
        <f t="shared" si="28"/>
        <v>0</v>
      </c>
      <c r="T90" s="73">
        <v>97.767751560026909</v>
      </c>
      <c r="U90" s="61">
        <f t="shared" si="29"/>
        <v>97.153770080229933</v>
      </c>
      <c r="V90" s="64">
        <f t="shared" si="30"/>
        <v>9.7153770080229934E-2</v>
      </c>
      <c r="W90" s="64">
        <f t="shared" si="31"/>
        <v>0.13900000000000007</v>
      </c>
      <c r="X90" s="74">
        <f t="shared" si="36"/>
        <v>1.6347852416144559E-2</v>
      </c>
      <c r="Y90" s="64">
        <f t="shared" si="37"/>
        <v>4.0633029483585492</v>
      </c>
      <c r="Z90" s="64">
        <f t="shared" si="32"/>
        <v>4.1604567184387795</v>
      </c>
      <c r="AB90" s="70">
        <f t="shared" si="33"/>
        <v>2.9</v>
      </c>
    </row>
    <row r="91" spans="1:28" ht="20.25" customHeight="1" x14ac:dyDescent="0.2">
      <c r="A91" s="35">
        <f t="shared" si="35"/>
        <v>86</v>
      </c>
      <c r="B91" s="24">
        <v>41889</v>
      </c>
      <c r="C91" s="25">
        <v>0.5395833333333333</v>
      </c>
      <c r="D91" s="26">
        <v>32</v>
      </c>
      <c r="E91" s="27">
        <v>30.65</v>
      </c>
      <c r="F91" s="36">
        <v>0</v>
      </c>
      <c r="G91" s="29">
        <v>0</v>
      </c>
      <c r="H91" s="37"/>
      <c r="I91" s="31"/>
      <c r="J91" s="31"/>
      <c r="K91" s="32"/>
      <c r="L91" s="27"/>
      <c r="M91" s="38"/>
      <c r="N91" s="39"/>
      <c r="O91" s="61">
        <f t="shared" si="24"/>
        <v>7.9999999946448952</v>
      </c>
      <c r="P91" s="64">
        <f t="shared" si="25"/>
        <v>26.649999999906868</v>
      </c>
      <c r="Q91" s="61">
        <f t="shared" si="26"/>
        <v>0</v>
      </c>
      <c r="R91" s="62">
        <f t="shared" si="27"/>
        <v>4059</v>
      </c>
      <c r="S91" s="63">
        <f t="shared" si="28"/>
        <v>0</v>
      </c>
      <c r="T91" s="73">
        <v>96.426352787314045</v>
      </c>
      <c r="U91" s="61">
        <f t="shared" si="29"/>
        <v>0</v>
      </c>
      <c r="V91" s="64">
        <f t="shared" si="30"/>
        <v>9.7153770080229934E-2</v>
      </c>
      <c r="W91" s="64">
        <f t="shared" si="31"/>
        <v>0.13900000000000007</v>
      </c>
      <c r="X91" s="74">
        <f t="shared" si="36"/>
        <v>1.5921916208388315E-2</v>
      </c>
      <c r="Y91" s="64">
        <f t="shared" si="37"/>
        <v>4.2551318731969614</v>
      </c>
      <c r="Z91" s="64">
        <f t="shared" si="32"/>
        <v>4.3522856432771917</v>
      </c>
      <c r="AB91" s="70">
        <f t="shared" si="33"/>
        <v>3.0649999999999999</v>
      </c>
    </row>
    <row r="92" spans="1:28" ht="20.25" customHeight="1" x14ac:dyDescent="0.2">
      <c r="A92" s="35">
        <f t="shared" si="35"/>
        <v>87</v>
      </c>
      <c r="B92" s="24">
        <v>41889</v>
      </c>
      <c r="C92" s="25">
        <v>0.54097222222222219</v>
      </c>
      <c r="D92" s="26">
        <v>31.14</v>
      </c>
      <c r="E92" s="27">
        <v>29.8</v>
      </c>
      <c r="F92" s="36">
        <v>0</v>
      </c>
      <c r="G92" s="29">
        <v>0</v>
      </c>
      <c r="H92" s="37"/>
      <c r="I92" s="31"/>
      <c r="J92" s="31"/>
      <c r="K92" s="32"/>
      <c r="L92" s="27"/>
      <c r="M92" s="38"/>
      <c r="N92" s="39"/>
      <c r="O92" s="61">
        <f t="shared" si="24"/>
        <v>2.000000006519258</v>
      </c>
      <c r="P92" s="64">
        <f t="shared" si="25"/>
        <v>26.683333333348855</v>
      </c>
      <c r="Q92" s="61">
        <f t="shared" si="26"/>
        <v>0</v>
      </c>
      <c r="R92" s="62">
        <f t="shared" si="27"/>
        <v>4059</v>
      </c>
      <c r="S92" s="63">
        <f t="shared" si="28"/>
        <v>0</v>
      </c>
      <c r="T92" s="73">
        <v>94.138330951835528</v>
      </c>
      <c r="U92" s="61">
        <f t="shared" si="29"/>
        <v>0</v>
      </c>
      <c r="V92" s="64">
        <f t="shared" si="30"/>
        <v>9.7153770080229934E-2</v>
      </c>
      <c r="W92" s="64">
        <f t="shared" si="31"/>
        <v>0.13900000000000007</v>
      </c>
      <c r="X92" s="74">
        <f t="shared" si="36"/>
        <v>1.6139933425537326E-2</v>
      </c>
      <c r="Y92" s="64">
        <f t="shared" si="37"/>
        <v>4.0239289014121038</v>
      </c>
      <c r="Z92" s="64">
        <f t="shared" si="32"/>
        <v>4.1210826714923341</v>
      </c>
      <c r="AB92" s="70">
        <f t="shared" si="33"/>
        <v>2.98</v>
      </c>
    </row>
    <row r="93" spans="1:28" ht="20.25" customHeight="1" x14ac:dyDescent="0.2">
      <c r="A93" s="35">
        <f t="shared" si="35"/>
        <v>88</v>
      </c>
      <c r="B93" s="24">
        <v>41889</v>
      </c>
      <c r="C93" s="25">
        <v>0.54236111111111118</v>
      </c>
      <c r="D93" s="26">
        <v>30.38</v>
      </c>
      <c r="E93" s="27">
        <v>29.8</v>
      </c>
      <c r="F93" s="36">
        <v>200</v>
      </c>
      <c r="G93" s="29">
        <v>7</v>
      </c>
      <c r="H93" s="37"/>
      <c r="I93" s="31"/>
      <c r="J93" s="31"/>
      <c r="K93" s="32"/>
      <c r="L93" s="27"/>
      <c r="M93" s="38" t="s">
        <v>53</v>
      </c>
      <c r="N93" s="39"/>
      <c r="O93" s="61">
        <f t="shared" ref="O93:O96" si="38">((B93 +C93) - (B92 + C92)) * 24 * 60</f>
        <v>1.9999999960418791</v>
      </c>
      <c r="P93" s="64">
        <f t="shared" ref="P93:P96" si="39">P92+O93/60</f>
        <v>26.71666666661622</v>
      </c>
      <c r="Q93" s="61">
        <f t="shared" ref="Q93:Q98" si="40">F93*$F$2/1000*273/(273+L93)</f>
        <v>202.8</v>
      </c>
      <c r="R93" s="62">
        <f t="shared" ref="R93:R96" si="41">$N$2-K93</f>
        <v>4059</v>
      </c>
      <c r="S93" s="63">
        <f t="shared" ref="S93:S96" si="42">IF(I93=J93,0,R93*(J93-I93))*273/(273+L93)</f>
        <v>0</v>
      </c>
      <c r="T93" s="73">
        <v>94.227977563488906</v>
      </c>
      <c r="U93" s="61">
        <f t="shared" ref="U93:U96" si="43">(S93+Q93)*T93/100</f>
        <v>191.09433849875549</v>
      </c>
      <c r="V93" s="64">
        <f t="shared" ref="V93:V96" si="44">V92+U93/1000</f>
        <v>0.28824810857898542</v>
      </c>
      <c r="W93" s="64">
        <f t="shared" ref="W93:W96" si="45">W92+(G93+K93)/1000</f>
        <v>0.14600000000000007</v>
      </c>
      <c r="X93" s="74">
        <f t="shared" si="36"/>
        <v>1.6139933425537326E-2</v>
      </c>
      <c r="Y93" s="64">
        <f t="shared" si="37"/>
        <v>4.2372436950749712</v>
      </c>
      <c r="Z93" s="64">
        <f t="shared" ref="Z93:Z96" si="46">V93+Y93</f>
        <v>4.5254918036539564</v>
      </c>
      <c r="AB93" s="70">
        <f t="shared" ref="AB93:AB98" si="47">E93/10</f>
        <v>2.98</v>
      </c>
    </row>
    <row r="94" spans="1:28" ht="20.25" customHeight="1" x14ac:dyDescent="0.2">
      <c r="A94" s="35">
        <f t="shared" si="35"/>
        <v>89</v>
      </c>
      <c r="B94" s="24">
        <v>41889</v>
      </c>
      <c r="C94" s="25">
        <v>0.54861111111111105</v>
      </c>
      <c r="D94" s="26">
        <v>31.95</v>
      </c>
      <c r="E94" s="27">
        <v>30.8</v>
      </c>
      <c r="F94" s="36">
        <v>0</v>
      </c>
      <c r="G94" s="29">
        <v>0</v>
      </c>
      <c r="H94" s="37"/>
      <c r="I94" s="31"/>
      <c r="J94" s="31"/>
      <c r="K94" s="32"/>
      <c r="L94" s="27"/>
      <c r="M94" s="38"/>
      <c r="N94" s="39"/>
      <c r="O94" s="61">
        <f t="shared" si="38"/>
        <v>8.9999999979045242</v>
      </c>
      <c r="P94" s="64">
        <f t="shared" si="39"/>
        <v>26.866666666581295</v>
      </c>
      <c r="Q94" s="61">
        <f t="shared" si="40"/>
        <v>0</v>
      </c>
      <c r="R94" s="62">
        <f t="shared" si="41"/>
        <v>4059</v>
      </c>
      <c r="S94" s="63">
        <f t="shared" si="42"/>
        <v>0</v>
      </c>
      <c r="T94" s="73">
        <v>98.084093577541879</v>
      </c>
      <c r="U94" s="61">
        <f t="shared" si="43"/>
        <v>0</v>
      </c>
      <c r="V94" s="64">
        <f t="shared" si="44"/>
        <v>0.28824810857898542</v>
      </c>
      <c r="W94" s="64">
        <f t="shared" si="45"/>
        <v>0.14600000000000007</v>
      </c>
      <c r="X94" s="74">
        <f t="shared" si="36"/>
        <v>1.5883749427944769E-2</v>
      </c>
      <c r="Y94" s="64">
        <f t="shared" si="37"/>
        <v>4.561838865529471</v>
      </c>
      <c r="Z94" s="64">
        <f t="shared" si="46"/>
        <v>4.8500869741084562</v>
      </c>
      <c r="AB94" s="70">
        <f t="shared" si="47"/>
        <v>3.08</v>
      </c>
    </row>
    <row r="95" spans="1:28" ht="20.25" customHeight="1" x14ac:dyDescent="0.2">
      <c r="A95" s="35">
        <f t="shared" si="35"/>
        <v>90</v>
      </c>
      <c r="B95" s="24">
        <v>41889</v>
      </c>
      <c r="C95" s="25">
        <v>0.54999999999999993</v>
      </c>
      <c r="D95" s="26">
        <v>31.1</v>
      </c>
      <c r="E95" s="27">
        <v>29.4</v>
      </c>
      <c r="F95" s="36">
        <v>0</v>
      </c>
      <c r="G95" s="29">
        <v>0</v>
      </c>
      <c r="H95" s="37"/>
      <c r="I95" s="31"/>
      <c r="J95" s="31"/>
      <c r="K95" s="32"/>
      <c r="L95" s="27"/>
      <c r="M95" s="38"/>
      <c r="N95" s="39"/>
      <c r="O95" s="61">
        <f t="shared" si="38"/>
        <v>2.000000006519258</v>
      </c>
      <c r="P95" s="64">
        <f t="shared" si="39"/>
        <v>26.900000000023283</v>
      </c>
      <c r="Q95" s="61">
        <f t="shared" si="40"/>
        <v>0</v>
      </c>
      <c r="R95" s="62">
        <f t="shared" si="41"/>
        <v>4059</v>
      </c>
      <c r="S95" s="63">
        <f t="shared" si="42"/>
        <v>0</v>
      </c>
      <c r="T95" s="73">
        <f t="shared" ref="T95:T114" si="48">IF(M95="", T94, "-")</f>
        <v>98.084093577541879</v>
      </c>
      <c r="U95" s="61">
        <f>(S95+Q95)*T95/100</f>
        <v>0</v>
      </c>
      <c r="V95" s="64">
        <f t="shared" si="44"/>
        <v>0.28824810857898542</v>
      </c>
      <c r="W95" s="64">
        <f t="shared" si="45"/>
        <v>0.14600000000000007</v>
      </c>
      <c r="X95" s="74">
        <f t="shared" si="36"/>
        <v>1.6243560251591481E-2</v>
      </c>
      <c r="Y95" s="64">
        <f t="shared" si="37"/>
        <v>4.3426357269225999</v>
      </c>
      <c r="Z95" s="64">
        <f t="shared" si="46"/>
        <v>4.6308838355015851</v>
      </c>
      <c r="AB95" s="70">
        <f t="shared" si="47"/>
        <v>2.94</v>
      </c>
    </row>
    <row r="96" spans="1:28" ht="20.25" customHeight="1" x14ac:dyDescent="0.2">
      <c r="A96" s="35">
        <f t="shared" si="35"/>
        <v>91</v>
      </c>
      <c r="B96" s="24">
        <v>41889</v>
      </c>
      <c r="C96" s="25">
        <v>0.55138888888888882</v>
      </c>
      <c r="D96" s="26">
        <v>29.99</v>
      </c>
      <c r="E96" s="27">
        <v>28.75</v>
      </c>
      <c r="F96" s="36">
        <v>260</v>
      </c>
      <c r="G96" s="29">
        <v>3.5</v>
      </c>
      <c r="H96" s="37"/>
      <c r="I96" s="31"/>
      <c r="J96" s="31"/>
      <c r="K96" s="32"/>
      <c r="L96" s="27"/>
      <c r="M96" s="38" t="s">
        <v>54</v>
      </c>
      <c r="N96" s="39"/>
      <c r="O96" s="61">
        <f t="shared" si="38"/>
        <v>1.9999999960418791</v>
      </c>
      <c r="P96" s="64">
        <f t="shared" si="39"/>
        <v>26.933333333290648</v>
      </c>
      <c r="Q96" s="61">
        <f t="shared" si="40"/>
        <v>263.64</v>
      </c>
      <c r="R96" s="62">
        <f t="shared" si="41"/>
        <v>4059</v>
      </c>
      <c r="S96" s="63">
        <f t="shared" si="42"/>
        <v>0</v>
      </c>
      <c r="T96" s="73" t="str">
        <f>IF(M96="", T95, "95.7")</f>
        <v>95.7</v>
      </c>
      <c r="U96" s="61">
        <f t="shared" si="43"/>
        <v>252.30347999999998</v>
      </c>
      <c r="V96" s="64">
        <f t="shared" si="44"/>
        <v>0.54055158857898533</v>
      </c>
      <c r="W96" s="64">
        <f t="shared" si="45"/>
        <v>0.14950000000000008</v>
      </c>
      <c r="X96" s="74">
        <f t="shared" si="36"/>
        <v>1.6413374783180074E-2</v>
      </c>
      <c r="Y96" s="64">
        <f t="shared" si="37"/>
        <v>4.2515423779247756</v>
      </c>
      <c r="Z96" s="64">
        <f t="shared" si="46"/>
        <v>4.792093966503761</v>
      </c>
      <c r="AB96" s="70">
        <f t="shared" si="47"/>
        <v>2.875</v>
      </c>
    </row>
    <row r="97" spans="1:28" ht="20.25" customHeight="1" x14ac:dyDescent="0.2">
      <c r="A97" s="2">
        <v>92</v>
      </c>
      <c r="B97" s="24">
        <v>41889</v>
      </c>
      <c r="C97" s="117">
        <v>0.55555555555555558</v>
      </c>
      <c r="D97" s="118">
        <v>30.8</v>
      </c>
      <c r="E97" s="119">
        <v>29.2</v>
      </c>
      <c r="F97" s="9">
        <v>0</v>
      </c>
      <c r="G97" s="1">
        <v>0</v>
      </c>
      <c r="N97" s="75"/>
      <c r="O97" s="61">
        <f t="shared" ref="O97:O98" si="49">((B97 +C97) - (B96 + C96)) * 24 * 60</f>
        <v>5.9999999986030161</v>
      </c>
      <c r="P97" s="64">
        <f t="shared" ref="P97:P98" si="50">P96+O97/60</f>
        <v>27.033333333267365</v>
      </c>
      <c r="Q97" s="61">
        <f t="shared" ref="Q97:Q114" si="51">F97*$F$2/1000*273/(273+L97)</f>
        <v>0</v>
      </c>
      <c r="R97" s="62">
        <f t="shared" ref="R97:R98" si="52">$N$2-K97</f>
        <v>4059</v>
      </c>
      <c r="S97" s="63">
        <f t="shared" ref="S97:S98" si="53">IF(I97=J97,0,R97*(J97-I97))*273/(273+L97)</f>
        <v>0</v>
      </c>
      <c r="T97" s="73" t="str">
        <f t="shared" si="48"/>
        <v>95.7</v>
      </c>
      <c r="U97" s="61">
        <f t="shared" ref="U97:U98" si="54">(S97+Q97)*T97/100</f>
        <v>0</v>
      </c>
      <c r="V97" s="64">
        <f t="shared" ref="V97:V98" si="55">V96+U97/1000</f>
        <v>0.54055158857898533</v>
      </c>
      <c r="W97" s="64">
        <f t="shared" ref="W97:W98" si="56">W96+(G97+K97)/1000</f>
        <v>0.14950000000000008</v>
      </c>
      <c r="X97" s="74">
        <f t="shared" ref="X97:X114" si="57">0.026*EXP(-0.016*E97)</f>
        <v>1.6295622900207574E-2</v>
      </c>
      <c r="Y97" s="64">
        <f t="shared" ref="Y97:Y98" si="58">(W97-(X97-X96))*(E97+1)*1*273/(273+L97)*T97/100</f>
        <v>4.3241624942705439</v>
      </c>
      <c r="Z97" s="64">
        <f t="shared" ref="Z97:Z98" si="59">V97+Y97</f>
        <v>4.8647140828495292</v>
      </c>
      <c r="AB97" s="70">
        <f t="shared" ref="AB97:AB130" si="60">E97/10</f>
        <v>2.92</v>
      </c>
    </row>
    <row r="98" spans="1:28" ht="20.25" customHeight="1" x14ac:dyDescent="0.2">
      <c r="A98" s="2">
        <v>93</v>
      </c>
      <c r="B98" s="24">
        <v>41889</v>
      </c>
      <c r="C98" s="117">
        <v>0.55694444444444446</v>
      </c>
      <c r="D98" s="118">
        <v>29.75</v>
      </c>
      <c r="E98" s="119">
        <v>28.4</v>
      </c>
      <c r="F98" s="9">
        <v>220</v>
      </c>
      <c r="G98" s="1">
        <v>0</v>
      </c>
      <c r="O98" s="61">
        <f t="shared" si="49"/>
        <v>1.9999999960418791</v>
      </c>
      <c r="P98" s="64">
        <f t="shared" si="50"/>
        <v>27.066666666534729</v>
      </c>
      <c r="Q98" s="61">
        <f t="shared" si="51"/>
        <v>223.08</v>
      </c>
      <c r="R98" s="62">
        <f t="shared" si="52"/>
        <v>4059</v>
      </c>
      <c r="S98" s="63">
        <f t="shared" si="53"/>
        <v>0</v>
      </c>
      <c r="T98" s="73" t="str">
        <f t="shared" si="48"/>
        <v>95.7</v>
      </c>
      <c r="U98" s="61">
        <f t="shared" si="54"/>
        <v>213.48756</v>
      </c>
      <c r="V98" s="64">
        <f t="shared" si="55"/>
        <v>0.75403914857898535</v>
      </c>
      <c r="W98" s="64">
        <f t="shared" si="56"/>
        <v>0.14950000000000008</v>
      </c>
      <c r="X98" s="74">
        <f t="shared" si="57"/>
        <v>1.6505547524764349E-2</v>
      </c>
      <c r="Y98" s="64">
        <f t="shared" si="58"/>
        <v>4.2003957027483976</v>
      </c>
      <c r="Z98" s="64">
        <f t="shared" si="59"/>
        <v>4.9544348513273828</v>
      </c>
      <c r="AB98" s="70">
        <f t="shared" si="60"/>
        <v>2.84</v>
      </c>
    </row>
    <row r="99" spans="1:28" ht="20.25" customHeight="1" x14ac:dyDescent="0.2">
      <c r="A99" s="2">
        <f>A98+1</f>
        <v>94</v>
      </c>
      <c r="B99" s="24">
        <v>41889</v>
      </c>
      <c r="C99" s="117">
        <v>0.55833333333333335</v>
      </c>
      <c r="D99" s="118">
        <v>29.33</v>
      </c>
      <c r="E99" s="119">
        <v>28</v>
      </c>
      <c r="F99" s="9">
        <v>102</v>
      </c>
      <c r="G99" s="1">
        <v>0</v>
      </c>
      <c r="O99" s="61">
        <f t="shared" ref="O99:O114" si="61">((B99 +C99) - (B98 + C98)) * 24 * 60</f>
        <v>2.000000006519258</v>
      </c>
      <c r="P99" s="64">
        <f t="shared" ref="P99:P114" si="62">P98+O99/60</f>
        <v>27.099999999976717</v>
      </c>
      <c r="Q99" s="61">
        <f t="shared" ref="Q99:Q131" si="63">F99*$F$2/1000*273/(273+L99)</f>
        <v>103.428</v>
      </c>
      <c r="R99" s="62">
        <f t="shared" ref="R99:R114" si="64">$N$2-K99</f>
        <v>4059</v>
      </c>
      <c r="S99" s="63">
        <f t="shared" ref="S99:S114" si="65">IF(I99=J99,0,R99*(J99-I99))*273/(273+L99)</f>
        <v>0</v>
      </c>
      <c r="T99" s="73" t="str">
        <f t="shared" si="48"/>
        <v>95.7</v>
      </c>
      <c r="U99" s="61">
        <f t="shared" ref="U99:U114" si="66">(S99+Q99)*T99/100</f>
        <v>98.980596000000006</v>
      </c>
      <c r="V99" s="64">
        <f t="shared" ref="V99:V114" si="67">V98+U99/1000</f>
        <v>0.85301974457898533</v>
      </c>
      <c r="W99" s="64">
        <f t="shared" ref="W99:W114" si="68">W98+(G99+K99)/1000</f>
        <v>0.14950000000000008</v>
      </c>
      <c r="X99" s="74">
        <f t="shared" ref="X99:X130" si="69">0.026*EXP(-0.016*E99)</f>
        <v>1.6611521784829823E-2</v>
      </c>
      <c r="Y99" s="64">
        <f t="shared" ref="Y99:Y114" si="70">(W99-(X99-X98))*(E99+1)*1*273/(273+L99)*T99/100</f>
        <v>4.1461323963604046</v>
      </c>
      <c r="Z99" s="64">
        <f t="shared" ref="Z99:Z114" si="71">V99+Y99</f>
        <v>4.9991521409393904</v>
      </c>
      <c r="AB99" s="70">
        <f t="shared" si="60"/>
        <v>2.8</v>
      </c>
    </row>
    <row r="100" spans="1:28" ht="20.25" customHeight="1" x14ac:dyDescent="0.2">
      <c r="A100" s="2">
        <f t="shared" ref="A100:A116" si="72">A99+1</f>
        <v>95</v>
      </c>
      <c r="B100" s="24">
        <v>41889</v>
      </c>
      <c r="C100" s="117">
        <v>0.55972222222222223</v>
      </c>
      <c r="D100" s="118">
        <v>28.68</v>
      </c>
      <c r="E100" s="119">
        <v>27</v>
      </c>
      <c r="F100" s="9">
        <v>108</v>
      </c>
      <c r="G100" s="1">
        <v>3</v>
      </c>
      <c r="O100" s="61">
        <f t="shared" si="61"/>
        <v>1.9999999960418791</v>
      </c>
      <c r="P100" s="64">
        <f t="shared" si="62"/>
        <v>27.133333333244082</v>
      </c>
      <c r="Q100" s="61">
        <f t="shared" si="63"/>
        <v>109.512</v>
      </c>
      <c r="R100" s="62">
        <f t="shared" si="64"/>
        <v>4059</v>
      </c>
      <c r="S100" s="63">
        <f t="shared" si="65"/>
        <v>0</v>
      </c>
      <c r="T100" s="73" t="str">
        <f t="shared" si="48"/>
        <v>95.7</v>
      </c>
      <c r="U100" s="61">
        <f t="shared" si="66"/>
        <v>104.802984</v>
      </c>
      <c r="V100" s="64">
        <f t="shared" si="67"/>
        <v>0.95782272857898532</v>
      </c>
      <c r="W100" s="64">
        <f t="shared" si="68"/>
        <v>0.15250000000000008</v>
      </c>
      <c r="X100" s="74">
        <f t="shared" si="69"/>
        <v>1.6879443793813832E-2</v>
      </c>
      <c r="Y100" s="64">
        <f t="shared" si="70"/>
        <v>4.0792107618472668</v>
      </c>
      <c r="Z100" s="64">
        <f t="shared" si="71"/>
        <v>5.0370334904262517</v>
      </c>
      <c r="AB100" s="70">
        <f t="shared" si="60"/>
        <v>2.7</v>
      </c>
    </row>
    <row r="101" spans="1:28" ht="20.25" customHeight="1" x14ac:dyDescent="0.2">
      <c r="A101" s="2">
        <f t="shared" si="72"/>
        <v>96</v>
      </c>
      <c r="B101" s="24">
        <v>41889</v>
      </c>
      <c r="C101" s="117">
        <v>0.56388888888888888</v>
      </c>
      <c r="D101" s="118">
        <v>29.08</v>
      </c>
      <c r="E101" s="119">
        <v>27.4</v>
      </c>
      <c r="F101" s="9">
        <v>0</v>
      </c>
      <c r="G101" s="1">
        <v>0</v>
      </c>
      <c r="O101" s="61">
        <f t="shared" si="61"/>
        <v>5.9999999986030161</v>
      </c>
      <c r="P101" s="64">
        <f t="shared" si="62"/>
        <v>27.233333333220799</v>
      </c>
      <c r="Q101" s="61">
        <f t="shared" si="63"/>
        <v>0</v>
      </c>
      <c r="R101" s="62">
        <f t="shared" si="64"/>
        <v>4059</v>
      </c>
      <c r="S101" s="63">
        <f t="shared" si="65"/>
        <v>0</v>
      </c>
      <c r="T101" s="73" t="str">
        <f t="shared" si="48"/>
        <v>95.7</v>
      </c>
      <c r="U101" s="61">
        <f t="shared" si="66"/>
        <v>0</v>
      </c>
      <c r="V101" s="64">
        <f t="shared" si="67"/>
        <v>0.95782272857898532</v>
      </c>
      <c r="W101" s="64">
        <f t="shared" si="68"/>
        <v>0.15250000000000008</v>
      </c>
      <c r="X101" s="74">
        <f t="shared" si="69"/>
        <v>1.6771760308246619E-2</v>
      </c>
      <c r="Y101" s="64">
        <f t="shared" si="70"/>
        <v>4.1476937079175364</v>
      </c>
      <c r="Z101" s="64">
        <f t="shared" si="71"/>
        <v>5.1055164364965222</v>
      </c>
      <c r="AB101" s="70">
        <f t="shared" si="60"/>
        <v>2.7399999999999998</v>
      </c>
    </row>
    <row r="102" spans="1:28" ht="20.25" customHeight="1" x14ac:dyDescent="0.2">
      <c r="A102" s="2">
        <f t="shared" si="72"/>
        <v>97</v>
      </c>
      <c r="B102" s="24">
        <v>41889</v>
      </c>
      <c r="C102" s="117">
        <v>0.56527777777777777</v>
      </c>
      <c r="D102" s="118">
        <v>28.22</v>
      </c>
      <c r="E102" s="119">
        <v>26.7</v>
      </c>
      <c r="F102" s="9">
        <v>240</v>
      </c>
      <c r="G102" s="1">
        <v>0</v>
      </c>
      <c r="O102" s="61">
        <f t="shared" si="61"/>
        <v>2.000000006519258</v>
      </c>
      <c r="P102" s="64">
        <f t="shared" si="62"/>
        <v>27.266666666662786</v>
      </c>
      <c r="Q102" s="61">
        <f t="shared" si="63"/>
        <v>243.35999999999999</v>
      </c>
      <c r="R102" s="62">
        <f t="shared" si="64"/>
        <v>4059</v>
      </c>
      <c r="S102" s="63">
        <f t="shared" si="65"/>
        <v>0</v>
      </c>
      <c r="T102" s="73" t="str">
        <f t="shared" si="48"/>
        <v>95.7</v>
      </c>
      <c r="U102" s="61">
        <f t="shared" si="66"/>
        <v>232.89552</v>
      </c>
      <c r="V102" s="64">
        <f t="shared" si="67"/>
        <v>1.1907182485789853</v>
      </c>
      <c r="W102" s="64">
        <f t="shared" si="68"/>
        <v>0.15250000000000008</v>
      </c>
      <c r="X102" s="74">
        <f t="shared" si="69"/>
        <v>1.6960659886712255E-2</v>
      </c>
      <c r="Y102" s="64">
        <f t="shared" si="70"/>
        <v>4.0375997299644144</v>
      </c>
      <c r="Z102" s="64">
        <f t="shared" si="71"/>
        <v>5.2283179785433997</v>
      </c>
      <c r="AB102" s="70">
        <f t="shared" si="60"/>
        <v>2.67</v>
      </c>
    </row>
    <row r="103" spans="1:28" ht="20.25" customHeight="1" x14ac:dyDescent="0.2">
      <c r="A103" s="2">
        <f t="shared" si="72"/>
        <v>98</v>
      </c>
      <c r="B103" s="24">
        <v>41889</v>
      </c>
      <c r="C103" s="117">
        <v>0.56666666666666665</v>
      </c>
      <c r="D103" s="118">
        <v>27.4</v>
      </c>
      <c r="E103" s="119">
        <v>25.8</v>
      </c>
      <c r="F103" s="9">
        <v>60</v>
      </c>
      <c r="G103" s="1">
        <v>0</v>
      </c>
      <c r="O103" s="61">
        <f t="shared" si="61"/>
        <v>1.9999999960418791</v>
      </c>
      <c r="P103" s="64">
        <f t="shared" si="62"/>
        <v>27.299999999930151</v>
      </c>
      <c r="Q103" s="61">
        <f t="shared" si="63"/>
        <v>60.839999999999996</v>
      </c>
      <c r="R103" s="62">
        <f t="shared" si="64"/>
        <v>4059</v>
      </c>
      <c r="S103" s="63">
        <f t="shared" si="65"/>
        <v>0</v>
      </c>
      <c r="T103" s="73" t="str">
        <f t="shared" si="48"/>
        <v>95.7</v>
      </c>
      <c r="U103" s="61">
        <f t="shared" si="66"/>
        <v>58.223880000000001</v>
      </c>
      <c r="V103" s="64">
        <f t="shared" si="67"/>
        <v>1.2489421285789852</v>
      </c>
      <c r="W103" s="64">
        <f t="shared" si="68"/>
        <v>0.15250000000000008</v>
      </c>
      <c r="X103" s="74">
        <f t="shared" si="69"/>
        <v>1.7206660341482088E-2</v>
      </c>
      <c r="Y103" s="64">
        <f t="shared" si="70"/>
        <v>3.9049496787362479</v>
      </c>
      <c r="Z103" s="64">
        <f t="shared" si="71"/>
        <v>5.1538918073152331</v>
      </c>
      <c r="AB103" s="70">
        <f t="shared" si="60"/>
        <v>2.58</v>
      </c>
    </row>
    <row r="104" spans="1:28" ht="20.25" customHeight="1" x14ac:dyDescent="0.2">
      <c r="A104" s="2">
        <f t="shared" si="72"/>
        <v>99</v>
      </c>
      <c r="B104" s="24">
        <v>41889</v>
      </c>
      <c r="C104" s="117">
        <v>0.56805555555555554</v>
      </c>
      <c r="D104" s="118">
        <v>26.61</v>
      </c>
      <c r="E104" s="119">
        <v>25.1</v>
      </c>
      <c r="F104" s="9">
        <v>152</v>
      </c>
      <c r="G104" s="1">
        <v>0</v>
      </c>
      <c r="O104" s="61">
        <f t="shared" si="61"/>
        <v>2.000000006519258</v>
      </c>
      <c r="P104" s="64">
        <f t="shared" si="62"/>
        <v>27.333333333372138</v>
      </c>
      <c r="Q104" s="61">
        <f t="shared" si="63"/>
        <v>154.12799999999999</v>
      </c>
      <c r="R104" s="62">
        <f t="shared" si="64"/>
        <v>4059</v>
      </c>
      <c r="S104" s="63">
        <f t="shared" si="65"/>
        <v>0</v>
      </c>
      <c r="T104" s="73" t="str">
        <f t="shared" si="48"/>
        <v>95.7</v>
      </c>
      <c r="U104" s="61">
        <f t="shared" si="66"/>
        <v>147.500496</v>
      </c>
      <c r="V104" s="64">
        <f t="shared" si="67"/>
        <v>1.3964426245789852</v>
      </c>
      <c r="W104" s="64">
        <f t="shared" si="68"/>
        <v>0.15250000000000008</v>
      </c>
      <c r="X104" s="74">
        <f t="shared" si="69"/>
        <v>1.7400458179369693E-2</v>
      </c>
      <c r="Y104" s="64">
        <f t="shared" si="70"/>
        <v>3.8042586257445969</v>
      </c>
      <c r="Z104" s="64">
        <f t="shared" si="71"/>
        <v>5.2007012503235819</v>
      </c>
      <c r="AB104" s="70">
        <f t="shared" si="60"/>
        <v>2.5100000000000002</v>
      </c>
    </row>
    <row r="105" spans="1:28" ht="20.25" customHeight="1" x14ac:dyDescent="0.2">
      <c r="A105" s="2">
        <f t="shared" si="72"/>
        <v>100</v>
      </c>
      <c r="B105" s="24">
        <v>41889</v>
      </c>
      <c r="C105" s="117">
        <v>0.56944444444444442</v>
      </c>
      <c r="D105" s="118">
        <v>26.1</v>
      </c>
      <c r="E105" s="119">
        <v>24.5</v>
      </c>
      <c r="F105" s="9">
        <v>103</v>
      </c>
      <c r="G105" s="1">
        <v>1</v>
      </c>
      <c r="O105" s="61">
        <f t="shared" si="61"/>
        <v>1.9999999960418791</v>
      </c>
      <c r="P105" s="64">
        <f t="shared" si="62"/>
        <v>27.366666666639503</v>
      </c>
      <c r="Q105" s="61">
        <f t="shared" si="63"/>
        <v>104.44199999999999</v>
      </c>
      <c r="R105" s="62">
        <f t="shared" si="64"/>
        <v>4059</v>
      </c>
      <c r="S105" s="63">
        <f t="shared" si="65"/>
        <v>0</v>
      </c>
      <c r="T105" s="73" t="str">
        <f t="shared" si="48"/>
        <v>95.7</v>
      </c>
      <c r="U105" s="61">
        <f t="shared" si="66"/>
        <v>99.950993999999994</v>
      </c>
      <c r="V105" s="64">
        <f t="shared" si="67"/>
        <v>1.4963936185789852</v>
      </c>
      <c r="W105" s="64">
        <f t="shared" si="68"/>
        <v>0.15350000000000008</v>
      </c>
      <c r="X105" s="74">
        <f t="shared" si="69"/>
        <v>1.7568306962976277E-2</v>
      </c>
      <c r="Y105" s="64">
        <f t="shared" si="70"/>
        <v>3.7418411522092589</v>
      </c>
      <c r="Z105" s="64">
        <f t="shared" si="71"/>
        <v>5.2382347707882442</v>
      </c>
      <c r="AB105" s="70">
        <f t="shared" si="60"/>
        <v>2.4500000000000002</v>
      </c>
    </row>
    <row r="106" spans="1:28" ht="20.25" customHeight="1" x14ac:dyDescent="0.2">
      <c r="A106" s="2">
        <f t="shared" si="72"/>
        <v>101</v>
      </c>
      <c r="B106" s="24">
        <v>41889</v>
      </c>
      <c r="C106" s="117">
        <v>0.57430555555555551</v>
      </c>
      <c r="D106" s="118">
        <v>26.9</v>
      </c>
      <c r="E106" s="119">
        <v>25.36</v>
      </c>
      <c r="F106" s="9">
        <v>0</v>
      </c>
      <c r="G106" s="1">
        <v>0</v>
      </c>
      <c r="O106" s="61">
        <f t="shared" si="61"/>
        <v>7.0000000018626451</v>
      </c>
      <c r="P106" s="64">
        <f t="shared" si="62"/>
        <v>27.483333333337214</v>
      </c>
      <c r="Q106" s="61">
        <f t="shared" si="63"/>
        <v>0</v>
      </c>
      <c r="R106" s="62">
        <f t="shared" si="64"/>
        <v>4059</v>
      </c>
      <c r="S106" s="63">
        <f t="shared" si="65"/>
        <v>0</v>
      </c>
      <c r="T106" s="73" t="str">
        <f t="shared" si="48"/>
        <v>95.7</v>
      </c>
      <c r="U106" s="61">
        <f t="shared" si="66"/>
        <v>0</v>
      </c>
      <c r="V106" s="64">
        <f t="shared" si="67"/>
        <v>1.4963936185789852</v>
      </c>
      <c r="W106" s="64">
        <f t="shared" si="68"/>
        <v>0.15350000000000008</v>
      </c>
      <c r="X106" s="74">
        <f t="shared" si="69"/>
        <v>1.7328222627464748E-2</v>
      </c>
      <c r="Y106" s="64">
        <f t="shared" si="70"/>
        <v>3.8783273122914705</v>
      </c>
      <c r="Z106" s="64">
        <f t="shared" si="71"/>
        <v>5.3747209308704562</v>
      </c>
      <c r="AB106" s="70">
        <f t="shared" si="60"/>
        <v>2.536</v>
      </c>
    </row>
    <row r="107" spans="1:28" ht="20.25" customHeight="1" x14ac:dyDescent="0.2">
      <c r="A107" s="2">
        <f t="shared" si="72"/>
        <v>102</v>
      </c>
      <c r="B107" s="24">
        <v>41889</v>
      </c>
      <c r="C107" s="117">
        <v>0.5756944444444444</v>
      </c>
      <c r="D107" s="118">
        <v>25.89</v>
      </c>
      <c r="E107" s="119">
        <v>24.3</v>
      </c>
      <c r="F107" s="9">
        <v>240</v>
      </c>
      <c r="G107" s="1">
        <v>0</v>
      </c>
      <c r="O107" s="61">
        <f t="shared" si="61"/>
        <v>1.9999999960418791</v>
      </c>
      <c r="P107" s="64">
        <f t="shared" si="62"/>
        <v>27.516666666604578</v>
      </c>
      <c r="Q107" s="61">
        <f t="shared" si="63"/>
        <v>243.35999999999999</v>
      </c>
      <c r="R107" s="62">
        <f t="shared" si="64"/>
        <v>4059</v>
      </c>
      <c r="S107" s="63">
        <f t="shared" si="65"/>
        <v>0</v>
      </c>
      <c r="T107" s="73" t="str">
        <f t="shared" si="48"/>
        <v>95.7</v>
      </c>
      <c r="U107" s="61">
        <f t="shared" si="66"/>
        <v>232.89552</v>
      </c>
      <c r="V107" s="64">
        <f t="shared" si="67"/>
        <v>1.7292891385789853</v>
      </c>
      <c r="W107" s="64">
        <f t="shared" si="68"/>
        <v>0.15350000000000008</v>
      </c>
      <c r="X107" s="74">
        <f t="shared" si="69"/>
        <v>1.7624615591012638E-2</v>
      </c>
      <c r="Y107" s="64">
        <f t="shared" si="70"/>
        <v>3.709381053927284</v>
      </c>
      <c r="Z107" s="64">
        <f t="shared" si="71"/>
        <v>5.4386701925062688</v>
      </c>
      <c r="AB107" s="70">
        <f t="shared" si="60"/>
        <v>2.4300000000000002</v>
      </c>
    </row>
    <row r="108" spans="1:28" ht="20.25" customHeight="1" x14ac:dyDescent="0.2">
      <c r="A108" s="2">
        <f t="shared" si="72"/>
        <v>103</v>
      </c>
      <c r="B108" s="24">
        <v>41889</v>
      </c>
      <c r="C108" s="117">
        <v>0.57708333333333328</v>
      </c>
      <c r="D108" s="118">
        <v>25.09</v>
      </c>
      <c r="E108" s="119">
        <v>23.5</v>
      </c>
      <c r="F108" s="9">
        <v>110</v>
      </c>
      <c r="G108" s="1">
        <v>1</v>
      </c>
      <c r="O108" s="61">
        <f t="shared" si="61"/>
        <v>1.9999999960418791</v>
      </c>
      <c r="P108" s="64">
        <f t="shared" si="62"/>
        <v>27.549999999871943</v>
      </c>
      <c r="Q108" s="61">
        <f t="shared" si="63"/>
        <v>111.54</v>
      </c>
      <c r="R108" s="62">
        <f t="shared" si="64"/>
        <v>4059</v>
      </c>
      <c r="S108" s="63">
        <f t="shared" si="65"/>
        <v>0</v>
      </c>
      <c r="T108" s="73" t="str">
        <f t="shared" si="48"/>
        <v>95.7</v>
      </c>
      <c r="U108" s="61">
        <f t="shared" si="66"/>
        <v>106.74378</v>
      </c>
      <c r="V108" s="64">
        <f t="shared" si="67"/>
        <v>1.8360329185789852</v>
      </c>
      <c r="W108" s="64">
        <f t="shared" si="68"/>
        <v>0.15450000000000008</v>
      </c>
      <c r="X108" s="74">
        <f t="shared" si="69"/>
        <v>1.7851660659099825E-2</v>
      </c>
      <c r="Y108" s="64">
        <f t="shared" si="70"/>
        <v>3.6171608378110962</v>
      </c>
      <c r="Z108" s="64">
        <f t="shared" si="71"/>
        <v>5.4531937563900819</v>
      </c>
      <c r="AB108" s="70">
        <f t="shared" si="60"/>
        <v>2.35</v>
      </c>
    </row>
    <row r="109" spans="1:28" ht="20.25" customHeight="1" x14ac:dyDescent="0.2">
      <c r="A109" s="2">
        <f t="shared" si="72"/>
        <v>104</v>
      </c>
      <c r="B109" s="24">
        <v>41889</v>
      </c>
      <c r="C109" s="117">
        <v>0.57847222222222217</v>
      </c>
      <c r="D109" s="118">
        <v>24.5</v>
      </c>
      <c r="E109" s="119">
        <v>22.7</v>
      </c>
      <c r="F109" s="9">
        <v>0</v>
      </c>
      <c r="G109" s="1">
        <v>0</v>
      </c>
      <c r="O109" s="61">
        <f t="shared" si="61"/>
        <v>2.000000006519258</v>
      </c>
      <c r="P109" s="64">
        <f t="shared" si="62"/>
        <v>27.583333333313931</v>
      </c>
      <c r="Q109" s="61">
        <f t="shared" si="63"/>
        <v>0</v>
      </c>
      <c r="R109" s="62">
        <f t="shared" si="64"/>
        <v>4059</v>
      </c>
      <c r="S109" s="63">
        <f t="shared" si="65"/>
        <v>0</v>
      </c>
      <c r="T109" s="73" t="str">
        <f t="shared" si="48"/>
        <v>95.7</v>
      </c>
      <c r="U109" s="61">
        <f t="shared" si="66"/>
        <v>0</v>
      </c>
      <c r="V109" s="64">
        <f t="shared" si="67"/>
        <v>1.8360329185789852</v>
      </c>
      <c r="W109" s="64">
        <f t="shared" si="68"/>
        <v>0.15450000000000008</v>
      </c>
      <c r="X109" s="74">
        <f t="shared" si="69"/>
        <v>1.8081630583203109E-2</v>
      </c>
      <c r="Y109" s="64">
        <f t="shared" si="70"/>
        <v>3.4989831251484076</v>
      </c>
      <c r="Z109" s="64">
        <f t="shared" si="71"/>
        <v>5.3350160437273928</v>
      </c>
      <c r="AB109" s="70">
        <f t="shared" si="60"/>
        <v>2.27</v>
      </c>
    </row>
    <row r="110" spans="1:28" ht="20.25" customHeight="1" x14ac:dyDescent="0.2">
      <c r="A110" s="2">
        <f t="shared" si="72"/>
        <v>105</v>
      </c>
      <c r="B110" s="24">
        <v>41889</v>
      </c>
      <c r="C110" s="117">
        <v>0.86944444444444446</v>
      </c>
      <c r="D110" s="118">
        <v>34.25</v>
      </c>
      <c r="E110" s="119">
        <v>32.700000000000003</v>
      </c>
      <c r="F110" s="9">
        <v>220</v>
      </c>
      <c r="G110" s="1">
        <v>0</v>
      </c>
      <c r="O110" s="61">
        <f t="shared" si="61"/>
        <v>418.99999999324791</v>
      </c>
      <c r="P110" s="64">
        <f t="shared" si="62"/>
        <v>34.566666666534729</v>
      </c>
      <c r="Q110" s="61">
        <f t="shared" si="63"/>
        <v>223.08</v>
      </c>
      <c r="R110" s="62">
        <f t="shared" si="64"/>
        <v>4059</v>
      </c>
      <c r="S110" s="63">
        <f t="shared" si="65"/>
        <v>0</v>
      </c>
      <c r="T110" s="73" t="str">
        <f t="shared" si="48"/>
        <v>95.7</v>
      </c>
      <c r="U110" s="61">
        <f t="shared" si="66"/>
        <v>213.48756</v>
      </c>
      <c r="V110" s="64">
        <f t="shared" si="67"/>
        <v>2.0495204785789851</v>
      </c>
      <c r="W110" s="64">
        <f t="shared" si="68"/>
        <v>0.15450000000000008</v>
      </c>
      <c r="X110" s="74">
        <f t="shared" si="69"/>
        <v>1.5408149195858022E-2</v>
      </c>
      <c r="Y110" s="64">
        <f t="shared" si="70"/>
        <v>5.0689862308751303</v>
      </c>
      <c r="Z110" s="64">
        <f t="shared" si="71"/>
        <v>7.118506709454115</v>
      </c>
      <c r="AB110" s="70">
        <f t="shared" si="60"/>
        <v>3.2700000000000005</v>
      </c>
    </row>
    <row r="111" spans="1:28" ht="20.25" customHeight="1" x14ac:dyDescent="0.2">
      <c r="A111" s="2">
        <f t="shared" si="72"/>
        <v>106</v>
      </c>
      <c r="B111" s="24">
        <v>41889</v>
      </c>
      <c r="C111" s="117">
        <v>0.87083333333333324</v>
      </c>
      <c r="D111" s="118">
        <v>33</v>
      </c>
      <c r="E111" s="119">
        <v>31.78</v>
      </c>
      <c r="F111" s="9">
        <v>84</v>
      </c>
      <c r="G111" s="1">
        <v>0</v>
      </c>
      <c r="O111" s="61">
        <f t="shared" si="61"/>
        <v>2.000000006519258</v>
      </c>
      <c r="P111" s="64">
        <f t="shared" si="62"/>
        <v>34.599999999976717</v>
      </c>
      <c r="Q111" s="61">
        <f t="shared" si="63"/>
        <v>85.176000000000002</v>
      </c>
      <c r="R111" s="62">
        <f t="shared" si="64"/>
        <v>4059</v>
      </c>
      <c r="S111" s="63">
        <f t="shared" si="65"/>
        <v>0</v>
      </c>
      <c r="T111" s="73" t="str">
        <f t="shared" si="48"/>
        <v>95.7</v>
      </c>
      <c r="U111" s="61">
        <f t="shared" si="66"/>
        <v>81.513432000000009</v>
      </c>
      <c r="V111" s="64">
        <f t="shared" si="67"/>
        <v>2.1310339105789851</v>
      </c>
      <c r="W111" s="64">
        <f t="shared" si="68"/>
        <v>0.15450000000000008</v>
      </c>
      <c r="X111" s="74">
        <f t="shared" si="69"/>
        <v>1.5636634679540098E-2</v>
      </c>
      <c r="Y111" s="64">
        <f t="shared" si="70"/>
        <v>4.8395683752735748</v>
      </c>
      <c r="Z111" s="64">
        <f t="shared" si="71"/>
        <v>6.9706022858525598</v>
      </c>
      <c r="AB111" s="70">
        <f t="shared" si="60"/>
        <v>3.1779999999999999</v>
      </c>
    </row>
    <row r="112" spans="1:28" ht="20.25" customHeight="1" x14ac:dyDescent="0.2">
      <c r="A112" s="2">
        <f t="shared" si="72"/>
        <v>107</v>
      </c>
      <c r="B112" s="24">
        <v>41889</v>
      </c>
      <c r="C112" s="117">
        <v>0.87222222222222223</v>
      </c>
      <c r="D112" s="118">
        <v>31.92</v>
      </c>
      <c r="E112" s="119">
        <v>30.5</v>
      </c>
      <c r="F112" s="9">
        <v>76</v>
      </c>
      <c r="G112" s="1">
        <v>2</v>
      </c>
      <c r="O112" s="61">
        <f t="shared" si="61"/>
        <v>1.9999999960418791</v>
      </c>
      <c r="P112" s="64">
        <f t="shared" si="62"/>
        <v>34.633333333244082</v>
      </c>
      <c r="Q112" s="61">
        <f t="shared" si="63"/>
        <v>77.063999999999993</v>
      </c>
      <c r="R112" s="62">
        <f t="shared" si="64"/>
        <v>4059</v>
      </c>
      <c r="S112" s="63">
        <f t="shared" si="65"/>
        <v>0</v>
      </c>
      <c r="T112" s="73" t="str">
        <f t="shared" si="48"/>
        <v>95.7</v>
      </c>
      <c r="U112" s="61">
        <f t="shared" si="66"/>
        <v>73.750247999999999</v>
      </c>
      <c r="V112" s="64">
        <f t="shared" si="67"/>
        <v>2.2047841585789851</v>
      </c>
      <c r="W112" s="64">
        <f t="shared" si="68"/>
        <v>0.15650000000000008</v>
      </c>
      <c r="X112" s="74">
        <f t="shared" si="69"/>
        <v>1.5960174699113244E-2</v>
      </c>
      <c r="Y112" s="64">
        <f t="shared" si="70"/>
        <v>4.708017474339961</v>
      </c>
      <c r="Z112" s="64">
        <f t="shared" si="71"/>
        <v>6.9128016329189457</v>
      </c>
      <c r="AB112" s="70">
        <f t="shared" si="60"/>
        <v>3.05</v>
      </c>
    </row>
    <row r="113" spans="1:28" ht="20.25" customHeight="1" x14ac:dyDescent="0.2">
      <c r="A113" s="2">
        <f t="shared" si="72"/>
        <v>108</v>
      </c>
      <c r="B113" s="24">
        <v>41889</v>
      </c>
      <c r="C113" s="117">
        <v>0.87638888888888899</v>
      </c>
      <c r="D113" s="118">
        <v>31.25</v>
      </c>
      <c r="E113" s="119">
        <v>29.76</v>
      </c>
      <c r="F113" s="9">
        <v>0</v>
      </c>
      <c r="G113" s="1">
        <v>0</v>
      </c>
      <c r="O113" s="61">
        <f t="shared" si="61"/>
        <v>5.9999999986030161</v>
      </c>
      <c r="P113" s="64">
        <f t="shared" si="62"/>
        <v>34.733333333220799</v>
      </c>
      <c r="Q113" s="61">
        <f t="shared" si="63"/>
        <v>0</v>
      </c>
      <c r="R113" s="62">
        <f t="shared" si="64"/>
        <v>4059</v>
      </c>
      <c r="S113" s="63">
        <f t="shared" si="65"/>
        <v>0</v>
      </c>
      <c r="T113" s="73" t="str">
        <f t="shared" si="48"/>
        <v>95.7</v>
      </c>
      <c r="U113" s="61">
        <f t="shared" si="66"/>
        <v>0</v>
      </c>
      <c r="V113" s="64">
        <f t="shared" si="67"/>
        <v>2.2047841585789851</v>
      </c>
      <c r="W113" s="64">
        <f t="shared" si="68"/>
        <v>0.15650000000000008</v>
      </c>
      <c r="X113" s="74">
        <f t="shared" si="69"/>
        <v>1.6150266289093315E-2</v>
      </c>
      <c r="Y113" s="64">
        <f t="shared" si="70"/>
        <v>4.6013447930364508</v>
      </c>
      <c r="Z113" s="64">
        <f t="shared" si="71"/>
        <v>6.8061289516154364</v>
      </c>
      <c r="AB113" s="70">
        <f t="shared" si="60"/>
        <v>2.976</v>
      </c>
    </row>
    <row r="114" spans="1:28" ht="20.25" customHeight="1" x14ac:dyDescent="0.2">
      <c r="A114" s="2">
        <f t="shared" si="72"/>
        <v>109</v>
      </c>
      <c r="B114" s="24">
        <v>41889</v>
      </c>
      <c r="C114" s="117">
        <v>0.87777777777777777</v>
      </c>
      <c r="D114" s="118">
        <v>29.99</v>
      </c>
      <c r="E114" s="119">
        <v>28.4</v>
      </c>
      <c r="F114" s="9">
        <v>220</v>
      </c>
      <c r="G114" s="1">
        <v>0</v>
      </c>
      <c r="O114" s="61">
        <f t="shared" si="61"/>
        <v>2.000000006519258</v>
      </c>
      <c r="P114" s="64">
        <f t="shared" si="62"/>
        <v>34.766666666662786</v>
      </c>
      <c r="Q114" s="61">
        <f t="shared" si="63"/>
        <v>223.08</v>
      </c>
      <c r="R114" s="62">
        <f t="shared" si="64"/>
        <v>4059</v>
      </c>
      <c r="S114" s="63">
        <f t="shared" si="65"/>
        <v>0</v>
      </c>
      <c r="T114" s="73" t="str">
        <f t="shared" si="48"/>
        <v>95.7</v>
      </c>
      <c r="U114" s="61">
        <f t="shared" si="66"/>
        <v>213.48756</v>
      </c>
      <c r="V114" s="64">
        <f t="shared" si="67"/>
        <v>2.418271718578985</v>
      </c>
      <c r="W114" s="64">
        <f t="shared" si="68"/>
        <v>0.15650000000000008</v>
      </c>
      <c r="X114" s="74">
        <f t="shared" si="69"/>
        <v>1.6505547524764349E-2</v>
      </c>
      <c r="Y114" s="64">
        <f t="shared" si="70"/>
        <v>4.3932565782094102</v>
      </c>
      <c r="Z114" s="64">
        <f t="shared" si="71"/>
        <v>6.8115282967883957</v>
      </c>
      <c r="AB114" s="70">
        <f t="shared" si="60"/>
        <v>2.84</v>
      </c>
    </row>
    <row r="115" spans="1:28" ht="20.25" customHeight="1" x14ac:dyDescent="0.2">
      <c r="A115" s="2">
        <f t="shared" si="72"/>
        <v>110</v>
      </c>
      <c r="B115" s="24">
        <v>41889</v>
      </c>
      <c r="C115" s="117">
        <v>0.88055555555555554</v>
      </c>
      <c r="D115" s="118">
        <v>29.03</v>
      </c>
      <c r="E115" s="119">
        <v>28.38</v>
      </c>
      <c r="F115" s="9">
        <v>120</v>
      </c>
      <c r="G115" s="1">
        <v>0</v>
      </c>
      <c r="O115" s="61">
        <f t="shared" ref="O115:O131" si="73">((B115 +C115) - (B114 + C114)) * 24 * 60</f>
        <v>4.0000000025611371</v>
      </c>
      <c r="P115" s="64">
        <f t="shared" ref="P115:P131" si="74">P114+O115/60</f>
        <v>34.833333333372138</v>
      </c>
      <c r="Q115" s="61">
        <f t="shared" ref="Q115:Q162" si="75">F115*$F$2/1000*273/(273+L115)</f>
        <v>121.67999999999999</v>
      </c>
      <c r="R115" s="62">
        <f t="shared" ref="R115:R131" si="76">$N$2-K115</f>
        <v>4059</v>
      </c>
      <c r="S115" s="63">
        <f t="shared" ref="S115:S131" si="77">IF(I115=J115,0,R115*(J115-I115))*273/(273+L115)</f>
        <v>0</v>
      </c>
      <c r="T115" s="73" t="str">
        <f t="shared" ref="T115:T131" si="78">IF(M115="", T114, "-")</f>
        <v>95.7</v>
      </c>
      <c r="U115" s="61">
        <f t="shared" ref="U115:U131" si="79">(S115+Q115)*T115/100</f>
        <v>116.44776</v>
      </c>
      <c r="V115" s="64">
        <f t="shared" ref="V115:V131" si="80">V114+U115/1000</f>
        <v>2.5347194785789848</v>
      </c>
      <c r="W115" s="64">
        <f t="shared" ref="W115:W131" si="81">W114+(G115+K115)/1000</f>
        <v>0.15650000000000008</v>
      </c>
      <c r="X115" s="74">
        <f t="shared" ref="X115:X162" si="82">0.026*EXP(-0.016*E115)</f>
        <v>1.6510830145146455E-2</v>
      </c>
      <c r="Y115" s="64">
        <f t="shared" ref="Y115:Y131" si="83">(W115-(X115-X114))*(E115+1)*1*273/(273+L115)*T115/100</f>
        <v>4.4001087603588092</v>
      </c>
      <c r="Z115" s="64">
        <f t="shared" ref="Z115:Z131" si="84">V115+Y115</f>
        <v>6.9348282389377935</v>
      </c>
      <c r="AB115" s="70">
        <f t="shared" ref="AB115:AB162" si="85">E115/10</f>
        <v>2.8380000000000001</v>
      </c>
    </row>
    <row r="116" spans="1:28" ht="20.25" customHeight="1" x14ac:dyDescent="0.2">
      <c r="A116" s="2">
        <f t="shared" si="72"/>
        <v>111</v>
      </c>
      <c r="B116" s="24">
        <v>41889</v>
      </c>
      <c r="C116" s="117">
        <v>0.88194444444444453</v>
      </c>
      <c r="D116" s="118">
        <v>27.7</v>
      </c>
      <c r="E116" s="119">
        <v>26.21</v>
      </c>
      <c r="F116" s="9">
        <v>110</v>
      </c>
      <c r="G116" s="1">
        <v>1</v>
      </c>
      <c r="O116" s="61">
        <f t="shared" si="73"/>
        <v>1.9999999960418791</v>
      </c>
      <c r="P116" s="64">
        <f t="shared" si="74"/>
        <v>34.866666666639503</v>
      </c>
      <c r="Q116" s="61">
        <f t="shared" si="75"/>
        <v>111.54</v>
      </c>
      <c r="R116" s="62">
        <f t="shared" si="76"/>
        <v>4059</v>
      </c>
      <c r="S116" s="63">
        <f t="shared" si="77"/>
        <v>0</v>
      </c>
      <c r="T116" s="73" t="str">
        <f t="shared" si="78"/>
        <v>95.7</v>
      </c>
      <c r="U116" s="61">
        <f t="shared" si="79"/>
        <v>106.74378</v>
      </c>
      <c r="V116" s="64">
        <f t="shared" si="80"/>
        <v>2.6414632585789848</v>
      </c>
      <c r="W116" s="64">
        <f t="shared" si="81"/>
        <v>0.15750000000000008</v>
      </c>
      <c r="X116" s="74">
        <f t="shared" si="82"/>
        <v>1.7094154073662601E-2</v>
      </c>
      <c r="Y116" s="64">
        <f t="shared" si="83"/>
        <v>4.0861055374011599</v>
      </c>
      <c r="Z116" s="64">
        <f t="shared" si="84"/>
        <v>6.7275687959801447</v>
      </c>
      <c r="AB116" s="70">
        <f t="shared" si="85"/>
        <v>2.621</v>
      </c>
    </row>
    <row r="117" spans="1:28" ht="20.25" customHeight="1" x14ac:dyDescent="0.2">
      <c r="A117" s="2">
        <f t="shared" ref="A117:A152" si="86">A116+1</f>
        <v>112</v>
      </c>
      <c r="B117" s="24">
        <v>41889</v>
      </c>
      <c r="C117" s="117">
        <v>0.8847222222222223</v>
      </c>
      <c r="D117" s="118">
        <v>26.83</v>
      </c>
      <c r="E117" s="119">
        <v>25.23</v>
      </c>
      <c r="F117" s="9">
        <v>0</v>
      </c>
      <c r="G117" s="1">
        <v>0</v>
      </c>
      <c r="O117" s="61">
        <f t="shared" si="73"/>
        <v>4.0000000025611371</v>
      </c>
      <c r="P117" s="64">
        <f t="shared" si="74"/>
        <v>34.933333333348855</v>
      </c>
      <c r="Q117" s="61">
        <f t="shared" si="75"/>
        <v>0</v>
      </c>
      <c r="R117" s="62">
        <f t="shared" si="76"/>
        <v>4059</v>
      </c>
      <c r="S117" s="63">
        <f t="shared" si="77"/>
        <v>0</v>
      </c>
      <c r="T117" s="73" t="str">
        <f t="shared" si="78"/>
        <v>95.7</v>
      </c>
      <c r="U117" s="61">
        <f t="shared" si="79"/>
        <v>0</v>
      </c>
      <c r="V117" s="64">
        <f t="shared" si="80"/>
        <v>2.6414632585789848</v>
      </c>
      <c r="W117" s="64">
        <f t="shared" si="81"/>
        <v>0.15750000000000008</v>
      </c>
      <c r="X117" s="74">
        <f t="shared" si="82"/>
        <v>1.7364302840943771E-2</v>
      </c>
      <c r="Y117" s="64">
        <f t="shared" si="83"/>
        <v>3.9468010209273463</v>
      </c>
      <c r="Z117" s="64">
        <f t="shared" si="84"/>
        <v>6.5882642795063315</v>
      </c>
      <c r="AB117" s="70">
        <f t="shared" si="85"/>
        <v>2.5230000000000001</v>
      </c>
    </row>
    <row r="118" spans="1:28" ht="20.25" customHeight="1" x14ac:dyDescent="0.2">
      <c r="A118" s="2">
        <f t="shared" si="86"/>
        <v>113</v>
      </c>
      <c r="B118" s="24">
        <v>41889</v>
      </c>
      <c r="C118" s="117">
        <v>0.88611111111111107</v>
      </c>
      <c r="D118" s="118">
        <v>25.62</v>
      </c>
      <c r="E118" s="119">
        <v>24.2</v>
      </c>
      <c r="F118" s="9">
        <v>222</v>
      </c>
      <c r="G118" s="1">
        <v>0</v>
      </c>
      <c r="O118" s="61">
        <f t="shared" si="73"/>
        <v>1.9999999960418791</v>
      </c>
      <c r="P118" s="64">
        <f t="shared" si="74"/>
        <v>34.96666666661622</v>
      </c>
      <c r="Q118" s="61">
        <f t="shared" si="75"/>
        <v>225.108</v>
      </c>
      <c r="R118" s="62">
        <f t="shared" si="76"/>
        <v>4059</v>
      </c>
      <c r="S118" s="63">
        <f t="shared" si="77"/>
        <v>0</v>
      </c>
      <c r="T118" s="73" t="str">
        <f t="shared" si="78"/>
        <v>95.7</v>
      </c>
      <c r="U118" s="61">
        <f t="shared" si="79"/>
        <v>215.42835600000001</v>
      </c>
      <c r="V118" s="64">
        <f t="shared" si="80"/>
        <v>2.8568916145789847</v>
      </c>
      <c r="W118" s="64">
        <f t="shared" si="81"/>
        <v>0.15750000000000008</v>
      </c>
      <c r="X118" s="74">
        <f t="shared" si="82"/>
        <v>1.7652837547502766E-2</v>
      </c>
      <c r="Y118" s="64">
        <f t="shared" si="83"/>
        <v>3.7913745816027427</v>
      </c>
      <c r="Z118" s="64">
        <f t="shared" si="84"/>
        <v>6.6482661961817273</v>
      </c>
      <c r="AB118" s="70">
        <f t="shared" si="85"/>
        <v>2.42</v>
      </c>
    </row>
    <row r="119" spans="1:28" ht="20.25" customHeight="1" x14ac:dyDescent="0.2">
      <c r="A119" s="2">
        <f t="shared" si="86"/>
        <v>114</v>
      </c>
      <c r="B119" s="24">
        <v>41889</v>
      </c>
      <c r="C119" s="117">
        <v>0.88750000000000007</v>
      </c>
      <c r="D119" s="118">
        <v>24.64</v>
      </c>
      <c r="E119" s="119">
        <v>23.13</v>
      </c>
      <c r="F119" s="9">
        <v>117</v>
      </c>
      <c r="G119" s="1">
        <v>0</v>
      </c>
      <c r="O119" s="61">
        <f t="shared" si="73"/>
        <v>1.9999999960418791</v>
      </c>
      <c r="P119" s="64">
        <f t="shared" si="74"/>
        <v>34.999999999883585</v>
      </c>
      <c r="Q119" s="61">
        <f t="shared" si="75"/>
        <v>118.63800000000001</v>
      </c>
      <c r="R119" s="62">
        <f t="shared" si="76"/>
        <v>4059</v>
      </c>
      <c r="S119" s="63">
        <f t="shared" si="77"/>
        <v>0</v>
      </c>
      <c r="T119" s="73" t="str">
        <f t="shared" si="78"/>
        <v>95.7</v>
      </c>
      <c r="U119" s="61">
        <f t="shared" si="79"/>
        <v>113.53656600000001</v>
      </c>
      <c r="V119" s="64">
        <f t="shared" si="80"/>
        <v>2.9704281805789847</v>
      </c>
      <c r="W119" s="64">
        <f t="shared" si="81"/>
        <v>0.15750000000000008</v>
      </c>
      <c r="X119" s="74">
        <f t="shared" si="82"/>
        <v>1.7957655926631056E-2</v>
      </c>
      <c r="Y119" s="64">
        <f t="shared" si="83"/>
        <v>3.6300155840136359</v>
      </c>
      <c r="Z119" s="64">
        <f t="shared" si="84"/>
        <v>6.6004437645926206</v>
      </c>
      <c r="AB119" s="70">
        <f t="shared" si="85"/>
        <v>2.3129999999999997</v>
      </c>
    </row>
    <row r="120" spans="1:28" ht="20.25" customHeight="1" x14ac:dyDescent="0.2">
      <c r="A120" s="2">
        <f t="shared" si="86"/>
        <v>115</v>
      </c>
      <c r="B120" s="24">
        <v>41889</v>
      </c>
      <c r="C120" s="117">
        <v>0.88958333333333339</v>
      </c>
      <c r="D120" s="118">
        <v>23.67</v>
      </c>
      <c r="E120" s="119">
        <v>22.37</v>
      </c>
      <c r="F120" s="9">
        <v>89</v>
      </c>
      <c r="G120" s="1">
        <v>0</v>
      </c>
      <c r="O120" s="61">
        <f t="shared" si="73"/>
        <v>2.9999999993015081</v>
      </c>
      <c r="P120" s="64">
        <f t="shared" si="74"/>
        <v>35.049999999871943</v>
      </c>
      <c r="Q120" s="61">
        <f t="shared" si="75"/>
        <v>90.245999999999995</v>
      </c>
      <c r="R120" s="62">
        <f t="shared" si="76"/>
        <v>4059</v>
      </c>
      <c r="S120" s="63">
        <f t="shared" si="77"/>
        <v>0</v>
      </c>
      <c r="T120" s="73" t="str">
        <f t="shared" si="78"/>
        <v>95.7</v>
      </c>
      <c r="U120" s="61">
        <f t="shared" si="79"/>
        <v>86.365421999999995</v>
      </c>
      <c r="V120" s="64">
        <f t="shared" si="80"/>
        <v>3.0567936025789848</v>
      </c>
      <c r="W120" s="64">
        <f t="shared" si="81"/>
        <v>0.15750000000000008</v>
      </c>
      <c r="X120" s="74">
        <f t="shared" si="82"/>
        <v>1.817735408033011E-2</v>
      </c>
      <c r="Y120" s="64">
        <f t="shared" si="83"/>
        <v>3.517588106019689</v>
      </c>
      <c r="Z120" s="64">
        <f t="shared" si="84"/>
        <v>6.5743817085986738</v>
      </c>
      <c r="AB120" s="70">
        <f t="shared" si="85"/>
        <v>2.2370000000000001</v>
      </c>
    </row>
    <row r="121" spans="1:28" ht="20.25" customHeight="1" x14ac:dyDescent="0.2">
      <c r="A121" s="2">
        <f t="shared" si="86"/>
        <v>116</v>
      </c>
      <c r="B121" s="24">
        <v>41889</v>
      </c>
      <c r="C121" s="117">
        <v>0.8979166666666667</v>
      </c>
      <c r="D121" s="118">
        <v>22.79</v>
      </c>
      <c r="E121" s="119">
        <v>21.4</v>
      </c>
      <c r="F121" s="9">
        <v>92</v>
      </c>
      <c r="G121" s="1">
        <v>1</v>
      </c>
      <c r="O121" s="61">
        <f t="shared" si="73"/>
        <v>12.000000007683411</v>
      </c>
      <c r="P121" s="64">
        <f t="shared" si="74"/>
        <v>35.25</v>
      </c>
      <c r="Q121" s="61">
        <f t="shared" si="75"/>
        <v>93.287999999999997</v>
      </c>
      <c r="R121" s="62">
        <f t="shared" si="76"/>
        <v>4059</v>
      </c>
      <c r="S121" s="63">
        <f t="shared" si="77"/>
        <v>0</v>
      </c>
      <c r="T121" s="73" t="str">
        <f t="shared" si="78"/>
        <v>95.7</v>
      </c>
      <c r="U121" s="61">
        <f t="shared" si="79"/>
        <v>89.27661599999999</v>
      </c>
      <c r="V121" s="64">
        <f t="shared" si="80"/>
        <v>3.1460702185789846</v>
      </c>
      <c r="W121" s="64">
        <f t="shared" si="81"/>
        <v>0.15850000000000009</v>
      </c>
      <c r="X121" s="74">
        <f t="shared" si="82"/>
        <v>1.8461667178436916E-2</v>
      </c>
      <c r="Y121" s="64">
        <f t="shared" si="83"/>
        <v>3.3916380369785055</v>
      </c>
      <c r="Z121" s="64">
        <f t="shared" si="84"/>
        <v>6.5377082555574901</v>
      </c>
      <c r="AB121" s="70">
        <f t="shared" si="85"/>
        <v>2.1399999999999997</v>
      </c>
    </row>
    <row r="122" spans="1:28" ht="20.25" customHeight="1" x14ac:dyDescent="0.2">
      <c r="A122" s="2">
        <f t="shared" si="86"/>
        <v>117</v>
      </c>
      <c r="B122" s="24">
        <v>41889</v>
      </c>
      <c r="C122" s="117">
        <v>0.89513888888888893</v>
      </c>
      <c r="D122" s="118">
        <v>22.1</v>
      </c>
      <c r="E122" s="119">
        <v>21</v>
      </c>
      <c r="F122" s="9">
        <v>0</v>
      </c>
      <c r="G122" s="1">
        <v>0</v>
      </c>
      <c r="O122" s="61">
        <f t="shared" si="73"/>
        <v>-4.0000000025611371</v>
      </c>
      <c r="P122" s="64">
        <f t="shared" si="74"/>
        <v>35.183333333290648</v>
      </c>
      <c r="Q122" s="61">
        <f t="shared" si="75"/>
        <v>0</v>
      </c>
      <c r="R122" s="62">
        <f t="shared" si="76"/>
        <v>4059</v>
      </c>
      <c r="S122" s="63">
        <f t="shared" si="77"/>
        <v>0</v>
      </c>
      <c r="T122" s="73" t="str">
        <f t="shared" si="78"/>
        <v>95.7</v>
      </c>
      <c r="U122" s="61">
        <f t="shared" si="79"/>
        <v>0</v>
      </c>
      <c r="V122" s="64">
        <f t="shared" si="80"/>
        <v>3.1460702185789846</v>
      </c>
      <c r="W122" s="64">
        <f t="shared" si="81"/>
        <v>0.15850000000000009</v>
      </c>
      <c r="X122" s="74">
        <f t="shared" si="82"/>
        <v>1.8580200751217489E-2</v>
      </c>
      <c r="Y122" s="64">
        <f t="shared" si="83"/>
        <v>3.3345633941586801</v>
      </c>
      <c r="Z122" s="64">
        <f t="shared" si="84"/>
        <v>6.4806336127376643</v>
      </c>
      <c r="AB122" s="70">
        <f t="shared" si="85"/>
        <v>2.1</v>
      </c>
    </row>
    <row r="123" spans="1:28" ht="20.25" customHeight="1" x14ac:dyDescent="0.2">
      <c r="A123" s="2">
        <f t="shared" si="86"/>
        <v>118</v>
      </c>
      <c r="B123" s="24">
        <v>41889</v>
      </c>
      <c r="C123" s="117">
        <v>0.8965277777777777</v>
      </c>
      <c r="D123" s="118">
        <v>21.24</v>
      </c>
      <c r="E123" s="119">
        <v>19.899999999999999</v>
      </c>
      <c r="F123" s="9">
        <v>0</v>
      </c>
      <c r="G123" s="1">
        <v>0</v>
      </c>
      <c r="O123" s="61">
        <f t="shared" si="73"/>
        <v>1.9999999960418791</v>
      </c>
      <c r="P123" s="64">
        <f t="shared" si="74"/>
        <v>35.216666666558012</v>
      </c>
      <c r="Q123" s="61">
        <f t="shared" si="75"/>
        <v>0</v>
      </c>
      <c r="R123" s="62">
        <f t="shared" si="76"/>
        <v>4059</v>
      </c>
      <c r="S123" s="63">
        <f t="shared" si="77"/>
        <v>0</v>
      </c>
      <c r="T123" s="73" t="str">
        <f t="shared" si="78"/>
        <v>95.7</v>
      </c>
      <c r="U123" s="61">
        <f t="shared" si="79"/>
        <v>0</v>
      </c>
      <c r="V123" s="64">
        <f t="shared" si="80"/>
        <v>3.1460702185789846</v>
      </c>
      <c r="W123" s="64">
        <f t="shared" si="81"/>
        <v>0.15850000000000009</v>
      </c>
      <c r="X123" s="74">
        <f t="shared" si="82"/>
        <v>1.8910106942992003E-2</v>
      </c>
      <c r="Y123" s="64">
        <f t="shared" si="83"/>
        <v>3.1636074972864621</v>
      </c>
      <c r="Z123" s="64">
        <f t="shared" si="84"/>
        <v>6.3096777158654467</v>
      </c>
      <c r="AB123" s="70">
        <f t="shared" si="85"/>
        <v>1.9899999999999998</v>
      </c>
    </row>
    <row r="124" spans="1:28" ht="20.25" customHeight="1" x14ac:dyDescent="0.2">
      <c r="A124" s="2">
        <f t="shared" si="86"/>
        <v>119</v>
      </c>
      <c r="B124" s="24">
        <v>41889</v>
      </c>
      <c r="C124" s="117">
        <v>0.8979166666666667</v>
      </c>
      <c r="D124" s="118">
        <v>20.170000000000002</v>
      </c>
      <c r="E124" s="119">
        <v>18.899999999999999</v>
      </c>
      <c r="F124" s="9">
        <v>260</v>
      </c>
      <c r="G124" s="1">
        <v>0</v>
      </c>
      <c r="O124" s="61">
        <f t="shared" si="73"/>
        <v>2.000000006519258</v>
      </c>
      <c r="P124" s="64">
        <f t="shared" si="74"/>
        <v>35.25</v>
      </c>
      <c r="Q124" s="61">
        <f t="shared" si="75"/>
        <v>263.64</v>
      </c>
      <c r="R124" s="62">
        <f t="shared" si="76"/>
        <v>4059</v>
      </c>
      <c r="S124" s="63">
        <f t="shared" si="77"/>
        <v>0</v>
      </c>
      <c r="T124" s="73" t="str">
        <f t="shared" si="78"/>
        <v>95.7</v>
      </c>
      <c r="U124" s="61">
        <f t="shared" si="79"/>
        <v>252.30347999999998</v>
      </c>
      <c r="V124" s="64">
        <f t="shared" si="80"/>
        <v>3.3983736985789847</v>
      </c>
      <c r="W124" s="64">
        <f t="shared" si="81"/>
        <v>0.15850000000000009</v>
      </c>
      <c r="X124" s="74">
        <f t="shared" si="82"/>
        <v>1.9215102108871129E-2</v>
      </c>
      <c r="Y124" s="64">
        <f t="shared" si="83"/>
        <v>3.0127131305624495</v>
      </c>
      <c r="Z124" s="64">
        <f t="shared" si="84"/>
        <v>6.4110868291414338</v>
      </c>
      <c r="AB124" s="70">
        <f t="shared" si="85"/>
        <v>1.89</v>
      </c>
    </row>
    <row r="125" spans="1:28" ht="20.25" customHeight="1" x14ac:dyDescent="0.2">
      <c r="A125" s="2">
        <f t="shared" si="86"/>
        <v>120</v>
      </c>
      <c r="B125" s="24">
        <v>41889</v>
      </c>
      <c r="C125" s="117">
        <v>0.90069444444444446</v>
      </c>
      <c r="D125" s="118">
        <v>19.46</v>
      </c>
      <c r="E125" s="119">
        <v>18.399999999999999</v>
      </c>
      <c r="F125" s="9">
        <v>72</v>
      </c>
      <c r="G125" s="1">
        <v>0</v>
      </c>
      <c r="O125" s="61">
        <f t="shared" si="73"/>
        <v>3.9999999920837581</v>
      </c>
      <c r="P125" s="64">
        <f t="shared" si="74"/>
        <v>35.316666666534729</v>
      </c>
      <c r="Q125" s="61">
        <f t="shared" si="75"/>
        <v>73.007999999999996</v>
      </c>
      <c r="R125" s="62">
        <f t="shared" si="76"/>
        <v>4059</v>
      </c>
      <c r="S125" s="63">
        <f t="shared" si="77"/>
        <v>0</v>
      </c>
      <c r="T125" s="73" t="str">
        <f t="shared" si="78"/>
        <v>95.7</v>
      </c>
      <c r="U125" s="61">
        <f t="shared" si="79"/>
        <v>69.868656000000001</v>
      </c>
      <c r="V125" s="64">
        <f t="shared" si="80"/>
        <v>3.4682423545789849</v>
      </c>
      <c r="W125" s="64">
        <f t="shared" si="81"/>
        <v>0.15850000000000009</v>
      </c>
      <c r="X125" s="74">
        <f t="shared" si="82"/>
        <v>1.9369439451982925E-2</v>
      </c>
      <c r="Y125" s="64">
        <f t="shared" si="83"/>
        <v>2.9398139037552564</v>
      </c>
      <c r="Z125" s="64">
        <f t="shared" si="84"/>
        <v>6.4080562583342413</v>
      </c>
      <c r="AB125" s="70">
        <f t="shared" si="85"/>
        <v>1.8399999999999999</v>
      </c>
    </row>
    <row r="126" spans="1:28" ht="20.25" customHeight="1" x14ac:dyDescent="0.2">
      <c r="A126" s="2">
        <f t="shared" si="86"/>
        <v>121</v>
      </c>
      <c r="B126" s="24">
        <v>41889</v>
      </c>
      <c r="C126" s="117">
        <v>0.90277777777777779</v>
      </c>
      <c r="D126" s="118">
        <v>18.68</v>
      </c>
      <c r="E126" s="119">
        <v>17.600000000000001</v>
      </c>
      <c r="F126" s="9">
        <v>74</v>
      </c>
      <c r="G126" s="1">
        <v>0</v>
      </c>
      <c r="O126" s="61">
        <f t="shared" si="73"/>
        <v>3.000000009778887</v>
      </c>
      <c r="P126" s="64">
        <f t="shared" si="74"/>
        <v>35.366666666697711</v>
      </c>
      <c r="Q126" s="61">
        <f t="shared" si="75"/>
        <v>75.036000000000001</v>
      </c>
      <c r="R126" s="62">
        <f t="shared" si="76"/>
        <v>4059</v>
      </c>
      <c r="S126" s="63">
        <f t="shared" si="77"/>
        <v>0</v>
      </c>
      <c r="T126" s="73" t="str">
        <f t="shared" si="78"/>
        <v>95.7</v>
      </c>
      <c r="U126" s="61">
        <f t="shared" si="79"/>
        <v>71.809452000000007</v>
      </c>
      <c r="V126" s="64">
        <f t="shared" si="80"/>
        <v>3.540051806578985</v>
      </c>
      <c r="W126" s="64">
        <f t="shared" si="81"/>
        <v>0.15850000000000009</v>
      </c>
      <c r="X126" s="74">
        <f t="shared" si="82"/>
        <v>1.9618961813277925E-2</v>
      </c>
      <c r="Y126" s="64">
        <f t="shared" si="83"/>
        <v>2.8168901520644782</v>
      </c>
      <c r="Z126" s="64">
        <f t="shared" si="84"/>
        <v>6.3569419586434632</v>
      </c>
      <c r="AB126" s="70">
        <f t="shared" si="85"/>
        <v>1.7600000000000002</v>
      </c>
    </row>
    <row r="127" spans="1:28" ht="20.25" customHeight="1" x14ac:dyDescent="0.2">
      <c r="A127" s="2">
        <f t="shared" si="86"/>
        <v>122</v>
      </c>
      <c r="B127" s="24">
        <v>41889</v>
      </c>
      <c r="C127" s="117">
        <v>0.90833333333333333</v>
      </c>
      <c r="D127" s="118">
        <v>17.989999999999998</v>
      </c>
      <c r="E127" s="119">
        <v>16.86</v>
      </c>
      <c r="F127" s="9">
        <v>72</v>
      </c>
      <c r="G127" s="1">
        <v>0</v>
      </c>
      <c r="O127" s="61">
        <f t="shared" si="73"/>
        <v>7.9999999946448952</v>
      </c>
      <c r="P127" s="64">
        <f t="shared" si="74"/>
        <v>35.499999999941792</v>
      </c>
      <c r="Q127" s="61">
        <f t="shared" si="75"/>
        <v>73.007999999999996</v>
      </c>
      <c r="R127" s="62">
        <f t="shared" si="76"/>
        <v>4059</v>
      </c>
      <c r="S127" s="63">
        <f t="shared" si="77"/>
        <v>0</v>
      </c>
      <c r="T127" s="73" t="str">
        <f t="shared" si="78"/>
        <v>95.7</v>
      </c>
      <c r="U127" s="61">
        <f t="shared" si="79"/>
        <v>69.868656000000001</v>
      </c>
      <c r="V127" s="64">
        <f t="shared" si="80"/>
        <v>3.6099204625789851</v>
      </c>
      <c r="W127" s="64">
        <f t="shared" si="81"/>
        <v>0.15850000000000009</v>
      </c>
      <c r="X127" s="74">
        <f t="shared" si="82"/>
        <v>1.985263091246714E-2</v>
      </c>
      <c r="Y127" s="64">
        <f t="shared" si="83"/>
        <v>2.7050912930832776</v>
      </c>
      <c r="Z127" s="64">
        <f t="shared" si="84"/>
        <v>6.3150117556622627</v>
      </c>
      <c r="AB127" s="70">
        <f t="shared" si="85"/>
        <v>1.6859999999999999</v>
      </c>
    </row>
    <row r="128" spans="1:28" ht="20.25" customHeight="1" x14ac:dyDescent="0.2">
      <c r="A128" s="2">
        <f t="shared" si="86"/>
        <v>123</v>
      </c>
      <c r="B128" s="24">
        <v>41889</v>
      </c>
      <c r="C128" s="117">
        <v>0.90555555555555556</v>
      </c>
      <c r="D128" s="118">
        <v>17.37</v>
      </c>
      <c r="E128" s="119">
        <v>16.399999999999999</v>
      </c>
      <c r="F128" s="9">
        <v>62</v>
      </c>
      <c r="G128" s="1">
        <v>1</v>
      </c>
      <c r="O128" s="61">
        <f t="shared" si="73"/>
        <v>-4.0000000025611371</v>
      </c>
      <c r="P128" s="64">
        <f t="shared" si="74"/>
        <v>35.43333333323244</v>
      </c>
      <c r="Q128" s="61">
        <f t="shared" si="75"/>
        <v>62.868000000000002</v>
      </c>
      <c r="R128" s="62">
        <f t="shared" si="76"/>
        <v>4059</v>
      </c>
      <c r="S128" s="63">
        <f t="shared" si="77"/>
        <v>0</v>
      </c>
      <c r="T128" s="73" t="str">
        <f t="shared" si="78"/>
        <v>95.7</v>
      </c>
      <c r="U128" s="61">
        <f t="shared" si="79"/>
        <v>60.164676</v>
      </c>
      <c r="V128" s="64">
        <f t="shared" si="80"/>
        <v>3.670085138578985</v>
      </c>
      <c r="W128" s="64">
        <f t="shared" si="81"/>
        <v>0.15950000000000009</v>
      </c>
      <c r="X128" s="74">
        <f t="shared" si="82"/>
        <v>1.9999285302119953E-2</v>
      </c>
      <c r="Y128" s="64">
        <f t="shared" si="83"/>
        <v>2.6535200404343806</v>
      </c>
      <c r="Z128" s="64">
        <f t="shared" si="84"/>
        <v>6.3236051790133656</v>
      </c>
      <c r="AB128" s="70">
        <f t="shared" si="85"/>
        <v>1.64</v>
      </c>
    </row>
    <row r="129" spans="1:28" ht="20.25" customHeight="1" x14ac:dyDescent="0.2">
      <c r="A129" s="2">
        <f t="shared" si="86"/>
        <v>124</v>
      </c>
      <c r="B129" s="24">
        <v>41889</v>
      </c>
      <c r="C129" s="117">
        <v>0.91388888888888886</v>
      </c>
      <c r="D129" s="118">
        <v>16.600000000000001</v>
      </c>
      <c r="E129" s="119">
        <v>15.74</v>
      </c>
      <c r="F129" s="9">
        <v>0</v>
      </c>
      <c r="G129" s="1">
        <v>0</v>
      </c>
      <c r="O129" s="61">
        <f t="shared" si="73"/>
        <v>12.000000007683411</v>
      </c>
      <c r="P129" s="64">
        <f t="shared" si="74"/>
        <v>35.633333333360497</v>
      </c>
      <c r="Q129" s="61">
        <f t="shared" si="75"/>
        <v>0</v>
      </c>
      <c r="R129" s="62">
        <f t="shared" si="76"/>
        <v>4059</v>
      </c>
      <c r="S129" s="63">
        <f t="shared" si="77"/>
        <v>0</v>
      </c>
      <c r="T129" s="73" t="str">
        <f t="shared" si="78"/>
        <v>95.7</v>
      </c>
      <c r="U129" s="61">
        <f t="shared" si="79"/>
        <v>0</v>
      </c>
      <c r="V129" s="64">
        <f t="shared" si="80"/>
        <v>3.670085138578985</v>
      </c>
      <c r="W129" s="64">
        <f t="shared" si="81"/>
        <v>0.15950000000000009</v>
      </c>
      <c r="X129" s="74">
        <f t="shared" si="82"/>
        <v>2.021159678658381E-2</v>
      </c>
      <c r="Y129" s="64">
        <f t="shared" si="83"/>
        <v>2.5518174418028234</v>
      </c>
      <c r="Z129" s="64">
        <f t="shared" si="84"/>
        <v>6.2219025803818084</v>
      </c>
      <c r="AB129" s="70">
        <f t="shared" si="85"/>
        <v>1.5740000000000001</v>
      </c>
    </row>
    <row r="130" spans="1:28" ht="20.25" customHeight="1" x14ac:dyDescent="0.2">
      <c r="A130" s="2">
        <f t="shared" si="86"/>
        <v>125</v>
      </c>
      <c r="B130" s="24">
        <v>41889</v>
      </c>
      <c r="C130" s="117">
        <v>0.91527777777777775</v>
      </c>
      <c r="D130" s="118">
        <v>15.8</v>
      </c>
      <c r="E130" s="119">
        <v>15.01</v>
      </c>
      <c r="F130" s="9">
        <v>0</v>
      </c>
      <c r="G130" s="1">
        <v>0</v>
      </c>
      <c r="O130" s="61">
        <f t="shared" si="73"/>
        <v>1.9999999960418791</v>
      </c>
      <c r="P130" s="64">
        <f t="shared" si="74"/>
        <v>35.666666666627862</v>
      </c>
      <c r="Q130" s="61">
        <f t="shared" si="75"/>
        <v>0</v>
      </c>
      <c r="R130" s="62">
        <f t="shared" si="76"/>
        <v>4059</v>
      </c>
      <c r="S130" s="63">
        <f t="shared" si="77"/>
        <v>0</v>
      </c>
      <c r="T130" s="73" t="str">
        <f t="shared" si="78"/>
        <v>95.7</v>
      </c>
      <c r="U130" s="61">
        <f t="shared" si="79"/>
        <v>0</v>
      </c>
      <c r="V130" s="64">
        <f t="shared" si="80"/>
        <v>3.670085138578985</v>
      </c>
      <c r="W130" s="64">
        <f t="shared" si="81"/>
        <v>0.15950000000000009</v>
      </c>
      <c r="X130" s="74">
        <f t="shared" si="82"/>
        <v>2.044905227760414E-2</v>
      </c>
      <c r="Y130" s="64">
        <f t="shared" si="83"/>
        <v>2.4401522240724485</v>
      </c>
      <c r="Z130" s="64">
        <f t="shared" si="84"/>
        <v>6.1102373626514339</v>
      </c>
      <c r="AB130" s="70">
        <f t="shared" si="85"/>
        <v>1.5009999999999999</v>
      </c>
    </row>
    <row r="131" spans="1:28" ht="20.25" customHeight="1" x14ac:dyDescent="0.2">
      <c r="A131" s="2">
        <f t="shared" si="86"/>
        <v>126</v>
      </c>
      <c r="B131" s="24">
        <v>41889</v>
      </c>
      <c r="C131" s="117">
        <v>0.41666666666666669</v>
      </c>
      <c r="D131" s="118">
        <v>15.08</v>
      </c>
      <c r="E131" s="119">
        <v>14.27</v>
      </c>
      <c r="F131" s="9">
        <v>0</v>
      </c>
      <c r="G131" s="1">
        <v>0</v>
      </c>
      <c r="O131" s="61">
        <f t="shared" si="73"/>
        <v>-718.00000000395812</v>
      </c>
      <c r="P131" s="64">
        <f t="shared" si="74"/>
        <v>23.699999999895226</v>
      </c>
      <c r="Q131" s="61">
        <f t="shared" si="75"/>
        <v>0</v>
      </c>
      <c r="R131" s="62">
        <f t="shared" si="76"/>
        <v>4059</v>
      </c>
      <c r="S131" s="63">
        <f t="shared" si="77"/>
        <v>0</v>
      </c>
      <c r="T131" s="73" t="str">
        <f t="shared" si="78"/>
        <v>95.7</v>
      </c>
      <c r="U131" s="61">
        <f t="shared" si="79"/>
        <v>0</v>
      </c>
      <c r="V131" s="64">
        <f t="shared" si="80"/>
        <v>3.670085138578985</v>
      </c>
      <c r="W131" s="64">
        <f t="shared" si="81"/>
        <v>0.15950000000000009</v>
      </c>
      <c r="X131" s="74">
        <f t="shared" si="82"/>
        <v>2.069260806156754E-2</v>
      </c>
      <c r="Y131" s="64">
        <f t="shared" si="83"/>
        <v>2.3272765293421882</v>
      </c>
      <c r="Z131" s="64">
        <f t="shared" si="84"/>
        <v>5.9973616679211732</v>
      </c>
      <c r="AB131" s="70">
        <f t="shared" si="85"/>
        <v>1.427</v>
      </c>
    </row>
    <row r="132" spans="1:28" ht="20.25" customHeight="1" x14ac:dyDescent="0.2">
      <c r="A132" s="2">
        <f t="shared" si="86"/>
        <v>127</v>
      </c>
      <c r="B132" s="24">
        <v>41889</v>
      </c>
      <c r="C132" s="117">
        <v>0.41805555555555557</v>
      </c>
      <c r="D132" s="118">
        <v>14.36</v>
      </c>
      <c r="E132" s="119">
        <v>13.55</v>
      </c>
      <c r="F132" s="9">
        <v>225</v>
      </c>
      <c r="G132" s="1">
        <v>0</v>
      </c>
      <c r="O132" s="61">
        <f t="shared" ref="O132:O162" si="87">((B132 +C132) - (B131 + C131)) * 24 * 60</f>
        <v>2.000000006519258</v>
      </c>
      <c r="P132" s="64">
        <f t="shared" ref="P132:P162" si="88">P131+O132/60</f>
        <v>23.733333333337214</v>
      </c>
      <c r="Q132" s="61">
        <f t="shared" ref="Q132:Q168" si="89">F132*$F$2/1000*273/(273+L132)</f>
        <v>228.15</v>
      </c>
      <c r="R132" s="62">
        <f t="shared" ref="R132:R162" si="90">$N$2-K132</f>
        <v>4059</v>
      </c>
      <c r="S132" s="63">
        <f t="shared" ref="S132:S162" si="91">IF(I132=J132,0,R132*(J132-I132))*273/(273+L132)</f>
        <v>0</v>
      </c>
      <c r="T132" s="73" t="str">
        <f t="shared" ref="T132:T169" si="92">IF(M132="", T131, "-")</f>
        <v>95.7</v>
      </c>
      <c r="U132" s="61">
        <f t="shared" ref="U132:U162" si="93">(S132+Q132)*T132/100</f>
        <v>218.33955000000003</v>
      </c>
      <c r="V132" s="64">
        <f t="shared" ref="V132:V162" si="94">V131+U132/1000</f>
        <v>3.888424688578985</v>
      </c>
      <c r="W132" s="64">
        <f t="shared" ref="W132:W162" si="95">W131+(G132+K132)/1000</f>
        <v>0.15950000000000009</v>
      </c>
      <c r="X132" s="74">
        <f t="shared" ref="X132:X168" si="96">0.026*EXP(-0.016*E132)</f>
        <v>2.0932365256361912E-2</v>
      </c>
      <c r="Y132" s="64">
        <f t="shared" ref="Y132:Y162" si="97">(W132-(X132-X131))*(E132+1)*1*273/(273+L132)*T132/100</f>
        <v>2.217595361904666</v>
      </c>
      <c r="Z132" s="64">
        <f t="shared" ref="Z132:Z162" si="98">V132+Y132</f>
        <v>6.106020050483651</v>
      </c>
      <c r="AB132" s="70">
        <f t="shared" ref="AB132:AB168" si="99">E132/10</f>
        <v>1.355</v>
      </c>
    </row>
    <row r="133" spans="1:28" ht="20.25" customHeight="1" x14ac:dyDescent="0.2">
      <c r="A133" s="2">
        <f t="shared" si="86"/>
        <v>128</v>
      </c>
      <c r="B133" s="24">
        <v>41889</v>
      </c>
      <c r="C133" s="117">
        <v>0.41944444444444445</v>
      </c>
      <c r="D133" s="118">
        <v>13.66</v>
      </c>
      <c r="E133" s="119">
        <v>12.9</v>
      </c>
      <c r="F133" s="9">
        <v>55</v>
      </c>
      <c r="G133" s="1">
        <v>0</v>
      </c>
      <c r="O133" s="61">
        <f t="shared" si="87"/>
        <v>1.9999999960418791</v>
      </c>
      <c r="P133" s="64">
        <f t="shared" si="88"/>
        <v>23.766666666604578</v>
      </c>
      <c r="Q133" s="61">
        <f t="shared" si="89"/>
        <v>55.77</v>
      </c>
      <c r="R133" s="62">
        <f t="shared" si="90"/>
        <v>4059</v>
      </c>
      <c r="S133" s="63">
        <f t="shared" si="91"/>
        <v>0</v>
      </c>
      <c r="T133" s="73" t="str">
        <f t="shared" si="92"/>
        <v>95.7</v>
      </c>
      <c r="U133" s="61">
        <f t="shared" si="93"/>
        <v>53.37189</v>
      </c>
      <c r="V133" s="64">
        <f t="shared" si="94"/>
        <v>3.9417965785789852</v>
      </c>
      <c r="W133" s="64">
        <f t="shared" si="95"/>
        <v>0.15950000000000009</v>
      </c>
      <c r="X133" s="74">
        <f t="shared" si="96"/>
        <v>2.1151197811909713E-2</v>
      </c>
      <c r="Y133" s="64">
        <f t="shared" si="97"/>
        <v>2.118805873696338</v>
      </c>
      <c r="Z133" s="64">
        <f t="shared" si="98"/>
        <v>6.0606024522753232</v>
      </c>
      <c r="AB133" s="70">
        <f t="shared" si="99"/>
        <v>1.29</v>
      </c>
    </row>
    <row r="134" spans="1:28" ht="20.25" customHeight="1" x14ac:dyDescent="0.2">
      <c r="A134" s="2">
        <f t="shared" si="86"/>
        <v>129</v>
      </c>
      <c r="B134" s="24">
        <v>41889</v>
      </c>
      <c r="C134" s="117">
        <v>0.42152777777777778</v>
      </c>
      <c r="D134" s="118">
        <v>13.15</v>
      </c>
      <c r="E134" s="119">
        <v>12.73</v>
      </c>
      <c r="F134" s="9">
        <v>30</v>
      </c>
      <c r="G134" s="1">
        <v>1</v>
      </c>
      <c r="M134" t="s">
        <v>55</v>
      </c>
      <c r="O134" s="61">
        <f t="shared" si="87"/>
        <v>2.9999999993015081</v>
      </c>
      <c r="P134" s="64">
        <f t="shared" si="88"/>
        <v>23.816666666592937</v>
      </c>
      <c r="Q134" s="61">
        <f t="shared" si="89"/>
        <v>30.419999999999998</v>
      </c>
      <c r="R134" s="62">
        <f t="shared" si="90"/>
        <v>4059</v>
      </c>
      <c r="S134" s="63">
        <f t="shared" si="91"/>
        <v>0</v>
      </c>
      <c r="T134" s="73" t="str">
        <f>IF(M134="", T133, "95.7")</f>
        <v>95.7</v>
      </c>
      <c r="U134" s="61">
        <f t="shared" si="93"/>
        <v>29.111940000000001</v>
      </c>
      <c r="V134" s="64">
        <f t="shared" si="94"/>
        <v>3.9709085185789852</v>
      </c>
      <c r="W134" s="64">
        <f t="shared" si="95"/>
        <v>0.16050000000000009</v>
      </c>
      <c r="X134" s="74">
        <f t="shared" si="96"/>
        <v>2.1208807383457196E-2</v>
      </c>
      <c r="Y134" s="64">
        <f t="shared" si="97"/>
        <v>2.1081504376976001</v>
      </c>
      <c r="Z134" s="64">
        <f>V134+Y134</f>
        <v>6.0790589562765849</v>
      </c>
      <c r="AB134" s="70">
        <f t="shared" si="99"/>
        <v>1.2730000000000001</v>
      </c>
    </row>
    <row r="135" spans="1:28" ht="20.25" customHeight="1" x14ac:dyDescent="0.2">
      <c r="A135" s="2">
        <f t="shared" si="86"/>
        <v>130</v>
      </c>
      <c r="B135" s="120">
        <v>41890</v>
      </c>
      <c r="C135" s="117">
        <v>0.5131944444444444</v>
      </c>
      <c r="D135" s="118">
        <v>14.3</v>
      </c>
      <c r="E135" s="119">
        <v>13.59</v>
      </c>
      <c r="F135" s="9">
        <v>0</v>
      </c>
      <c r="G135" s="1">
        <v>0</v>
      </c>
      <c r="O135" s="61">
        <f t="shared" si="87"/>
        <v>1572.0000000006985</v>
      </c>
      <c r="P135" s="64">
        <f t="shared" si="88"/>
        <v>50.016666666604578</v>
      </c>
      <c r="Q135" s="61">
        <f t="shared" si="89"/>
        <v>0</v>
      </c>
      <c r="R135" s="62">
        <f t="shared" si="90"/>
        <v>4059</v>
      </c>
      <c r="S135" s="63">
        <f t="shared" si="91"/>
        <v>0</v>
      </c>
      <c r="T135" s="73" t="str">
        <f t="shared" si="92"/>
        <v>95.7</v>
      </c>
      <c r="U135" s="61">
        <f t="shared" si="93"/>
        <v>0</v>
      </c>
      <c r="V135" s="64">
        <f t="shared" si="94"/>
        <v>3.9709085185789852</v>
      </c>
      <c r="W135" s="64">
        <f t="shared" si="95"/>
        <v>0.16050000000000009</v>
      </c>
      <c r="X135" s="74">
        <f t="shared" si="96"/>
        <v>2.0918972828631845E-2</v>
      </c>
      <c r="Y135" s="64">
        <f t="shared" si="97"/>
        <v>2.2450489676502423</v>
      </c>
      <c r="Z135" s="64">
        <f t="shared" si="98"/>
        <v>6.2159574862292271</v>
      </c>
      <c r="AB135" s="70">
        <f t="shared" si="99"/>
        <v>1.359</v>
      </c>
    </row>
    <row r="136" spans="1:28" ht="20.25" customHeight="1" x14ac:dyDescent="0.2">
      <c r="A136" s="2">
        <f t="shared" si="86"/>
        <v>131</v>
      </c>
      <c r="B136" s="120">
        <v>41890</v>
      </c>
      <c r="C136" s="117">
        <v>0.51458333333333328</v>
      </c>
      <c r="D136" s="118">
        <v>13.65</v>
      </c>
      <c r="E136" s="119">
        <v>12.8</v>
      </c>
      <c r="F136" s="9">
        <v>0</v>
      </c>
      <c r="G136" s="1">
        <v>0</v>
      </c>
      <c r="O136" s="61">
        <f t="shared" si="87"/>
        <v>1.9999999960418791</v>
      </c>
      <c r="P136" s="64">
        <f t="shared" si="88"/>
        <v>50.049999999871943</v>
      </c>
      <c r="Q136" s="61">
        <f t="shared" si="89"/>
        <v>0</v>
      </c>
      <c r="R136" s="62">
        <f t="shared" si="90"/>
        <v>4059</v>
      </c>
      <c r="S136" s="63">
        <f t="shared" si="91"/>
        <v>0</v>
      </c>
      <c r="T136" s="73" t="str">
        <f t="shared" si="92"/>
        <v>95.7</v>
      </c>
      <c r="U136" s="61">
        <f t="shared" si="93"/>
        <v>0</v>
      </c>
      <c r="V136" s="64">
        <f t="shared" si="94"/>
        <v>3.9709085185789852</v>
      </c>
      <c r="W136" s="64">
        <f t="shared" si="95"/>
        <v>0.16050000000000009</v>
      </c>
      <c r="X136" s="74">
        <f t="shared" si="96"/>
        <v>2.1185066816386964E-2</v>
      </c>
      <c r="Y136" s="64">
        <f t="shared" si="97"/>
        <v>2.1161451031413145</v>
      </c>
      <c r="Z136" s="64">
        <f t="shared" si="98"/>
        <v>6.0870536217202993</v>
      </c>
      <c r="AB136" s="70">
        <f t="shared" si="99"/>
        <v>1.28</v>
      </c>
    </row>
    <row r="137" spans="1:28" ht="20.25" customHeight="1" x14ac:dyDescent="0.2">
      <c r="A137" s="2">
        <f t="shared" si="86"/>
        <v>132</v>
      </c>
      <c r="B137" s="120">
        <v>41890</v>
      </c>
      <c r="C137" s="117">
        <v>0.51666666666666672</v>
      </c>
      <c r="D137" s="118">
        <v>12.93</v>
      </c>
      <c r="E137" s="119">
        <v>11.98</v>
      </c>
      <c r="F137" s="9">
        <v>0</v>
      </c>
      <c r="G137" s="1">
        <v>0</v>
      </c>
      <c r="O137" s="61">
        <f t="shared" si="87"/>
        <v>3.000000009778887</v>
      </c>
      <c r="P137" s="64">
        <f t="shared" si="88"/>
        <v>50.100000000034925</v>
      </c>
      <c r="Q137" s="61">
        <f t="shared" si="89"/>
        <v>0</v>
      </c>
      <c r="R137" s="62">
        <f t="shared" si="90"/>
        <v>4059</v>
      </c>
      <c r="S137" s="63">
        <f t="shared" si="91"/>
        <v>0</v>
      </c>
      <c r="T137" s="73" t="str">
        <f t="shared" si="92"/>
        <v>95.7</v>
      </c>
      <c r="U137" s="61">
        <f t="shared" si="93"/>
        <v>0</v>
      </c>
      <c r="V137" s="64">
        <f t="shared" si="94"/>
        <v>3.9709085185789852</v>
      </c>
      <c r="W137" s="64">
        <f t="shared" si="95"/>
        <v>0.16050000000000009</v>
      </c>
      <c r="X137" s="74">
        <f t="shared" si="96"/>
        <v>2.1464846232695293E-2</v>
      </c>
      <c r="Y137" s="64">
        <f t="shared" si="97"/>
        <v>1.9902331492597376</v>
      </c>
      <c r="Z137" s="64">
        <f t="shared" si="98"/>
        <v>5.9611416678387226</v>
      </c>
      <c r="AB137" s="70">
        <f t="shared" si="99"/>
        <v>1.198</v>
      </c>
    </row>
    <row r="138" spans="1:28" ht="20.25" customHeight="1" x14ac:dyDescent="0.2">
      <c r="A138" s="2">
        <f t="shared" si="86"/>
        <v>133</v>
      </c>
      <c r="B138" s="120">
        <v>41890</v>
      </c>
      <c r="C138" s="117">
        <v>0.5180555555555556</v>
      </c>
      <c r="D138" s="118">
        <v>12.01</v>
      </c>
      <c r="E138" s="119">
        <v>11.06</v>
      </c>
      <c r="F138" s="9">
        <v>210</v>
      </c>
      <c r="G138" s="1">
        <v>0</v>
      </c>
      <c r="O138" s="61">
        <f t="shared" si="87"/>
        <v>1.9999999960418791</v>
      </c>
      <c r="P138" s="64">
        <f t="shared" si="88"/>
        <v>50.133333333302289</v>
      </c>
      <c r="Q138" s="61">
        <f t="shared" si="89"/>
        <v>212.94</v>
      </c>
      <c r="R138" s="62">
        <f t="shared" si="90"/>
        <v>4059</v>
      </c>
      <c r="S138" s="63">
        <f t="shared" si="91"/>
        <v>0</v>
      </c>
      <c r="T138" s="73" t="str">
        <f t="shared" si="92"/>
        <v>95.7</v>
      </c>
      <c r="U138" s="61">
        <f t="shared" si="93"/>
        <v>203.78358</v>
      </c>
      <c r="V138" s="64">
        <f t="shared" si="94"/>
        <v>4.1746920985789853</v>
      </c>
      <c r="W138" s="64">
        <f t="shared" si="95"/>
        <v>0.16050000000000009</v>
      </c>
      <c r="X138" s="74">
        <f t="shared" si="96"/>
        <v>2.1783145705999797E-2</v>
      </c>
      <c r="Y138" s="64">
        <f t="shared" si="97"/>
        <v>1.8487242820928151</v>
      </c>
      <c r="Z138" s="64">
        <f t="shared" si="98"/>
        <v>6.0234163806718009</v>
      </c>
      <c r="AB138" s="70">
        <f t="shared" si="99"/>
        <v>1.1060000000000001</v>
      </c>
    </row>
    <row r="139" spans="1:28" ht="20.25" customHeight="1" x14ac:dyDescent="0.2">
      <c r="A139" s="2">
        <f t="shared" si="86"/>
        <v>134</v>
      </c>
      <c r="B139" s="120">
        <v>41890</v>
      </c>
      <c r="C139" s="117">
        <v>0.51944444444444449</v>
      </c>
      <c r="D139" s="118">
        <v>11.2</v>
      </c>
      <c r="E139" s="119">
        <v>10.54</v>
      </c>
      <c r="F139" s="9">
        <v>46</v>
      </c>
      <c r="G139" s="1">
        <v>0</v>
      </c>
      <c r="O139" s="61">
        <f t="shared" si="87"/>
        <v>1.9999999960418791</v>
      </c>
      <c r="P139" s="64">
        <f t="shared" si="88"/>
        <v>50.166666666569654</v>
      </c>
      <c r="Q139" s="61">
        <f t="shared" si="89"/>
        <v>46.643999999999998</v>
      </c>
      <c r="R139" s="62">
        <f t="shared" si="90"/>
        <v>4059</v>
      </c>
      <c r="S139" s="63">
        <f t="shared" si="91"/>
        <v>0</v>
      </c>
      <c r="T139" s="73" t="str">
        <f t="shared" si="92"/>
        <v>95.7</v>
      </c>
      <c r="U139" s="61">
        <f t="shared" si="93"/>
        <v>44.638307999999995</v>
      </c>
      <c r="V139" s="64">
        <f t="shared" si="94"/>
        <v>4.2193304065789849</v>
      </c>
      <c r="W139" s="64">
        <f t="shared" si="95"/>
        <v>0.16050000000000009</v>
      </c>
      <c r="X139" s="74">
        <f t="shared" si="96"/>
        <v>2.196513751437194E-2</v>
      </c>
      <c r="Y139" s="64">
        <f t="shared" si="97"/>
        <v>1.7705168125065367</v>
      </c>
      <c r="Z139" s="64">
        <f t="shared" si="98"/>
        <v>5.9898472190855214</v>
      </c>
      <c r="AB139" s="70">
        <f t="shared" si="99"/>
        <v>1.0539999999999998</v>
      </c>
    </row>
    <row r="140" spans="1:28" ht="20.25" customHeight="1" x14ac:dyDescent="0.2">
      <c r="A140" s="2">
        <f t="shared" si="86"/>
        <v>135</v>
      </c>
      <c r="B140" s="120">
        <v>41890</v>
      </c>
      <c r="C140" s="117">
        <v>0.52222222222222225</v>
      </c>
      <c r="D140" s="118">
        <v>10.65</v>
      </c>
      <c r="E140" s="119">
        <v>9.89</v>
      </c>
      <c r="F140" s="9">
        <v>44</v>
      </c>
      <c r="G140" s="1">
        <v>0</v>
      </c>
      <c r="O140" s="61">
        <f t="shared" si="87"/>
        <v>4.0000000025611371</v>
      </c>
      <c r="P140" s="64">
        <f t="shared" si="88"/>
        <v>50.233333333279006</v>
      </c>
      <c r="Q140" s="61">
        <f t="shared" si="89"/>
        <v>44.616</v>
      </c>
      <c r="R140" s="62">
        <f t="shared" si="90"/>
        <v>4059</v>
      </c>
      <c r="S140" s="63">
        <f t="shared" si="91"/>
        <v>0</v>
      </c>
      <c r="T140" s="73" t="str">
        <f t="shared" si="92"/>
        <v>95.7</v>
      </c>
      <c r="U140" s="61">
        <f t="shared" si="93"/>
        <v>42.697511999999996</v>
      </c>
      <c r="V140" s="64">
        <f t="shared" si="94"/>
        <v>4.2620279185789851</v>
      </c>
      <c r="W140" s="64">
        <f t="shared" si="95"/>
        <v>0.16050000000000009</v>
      </c>
      <c r="X140" s="74">
        <f t="shared" si="96"/>
        <v>2.219476694785261E-2</v>
      </c>
      <c r="Y140" s="64">
        <f t="shared" si="97"/>
        <v>1.6702945290442124</v>
      </c>
      <c r="Z140" s="64">
        <f t="shared" si="98"/>
        <v>5.9323224476231973</v>
      </c>
      <c r="AB140" s="70">
        <f t="shared" si="99"/>
        <v>0.9890000000000001</v>
      </c>
    </row>
    <row r="141" spans="1:28" ht="20.25" customHeight="1" x14ac:dyDescent="0.2">
      <c r="A141" s="2">
        <f t="shared" si="86"/>
        <v>136</v>
      </c>
      <c r="B141" s="120">
        <v>41890</v>
      </c>
      <c r="C141" s="117">
        <v>0.52430555555555558</v>
      </c>
      <c r="D141" s="118">
        <v>9.9700000000000006</v>
      </c>
      <c r="E141" s="119">
        <v>9.2899999999999991</v>
      </c>
      <c r="F141" s="9">
        <v>40</v>
      </c>
      <c r="G141" s="1">
        <v>1.5</v>
      </c>
      <c r="M141" t="s">
        <v>56</v>
      </c>
      <c r="O141" s="61">
        <f t="shared" si="87"/>
        <v>2.9999999993015081</v>
      </c>
      <c r="P141" s="64">
        <f t="shared" si="88"/>
        <v>50.283333333267365</v>
      </c>
      <c r="Q141" s="61">
        <f t="shared" si="89"/>
        <v>40.56</v>
      </c>
      <c r="R141" s="62">
        <f t="shared" si="90"/>
        <v>4059</v>
      </c>
      <c r="S141" s="63">
        <f t="shared" si="91"/>
        <v>0</v>
      </c>
      <c r="T141" s="73" t="str">
        <f t="shared" ref="T141:T169" si="100">IF(M141="", T140, "95.7")</f>
        <v>95.7</v>
      </c>
      <c r="U141" s="61">
        <f t="shared" si="93"/>
        <v>38.815920000000006</v>
      </c>
      <c r="V141" s="64">
        <f t="shared" si="94"/>
        <v>4.3008438385789853</v>
      </c>
      <c r="W141" s="64">
        <f t="shared" si="95"/>
        <v>0.16200000000000009</v>
      </c>
      <c r="X141" s="74">
        <f t="shared" si="96"/>
        <v>2.2408862726034217E-2</v>
      </c>
      <c r="Y141" s="64">
        <f t="shared" si="97"/>
        <v>1.5931915454014842</v>
      </c>
      <c r="Z141" s="64">
        <f t="shared" si="98"/>
        <v>5.8940353839804693</v>
      </c>
      <c r="AB141" s="70">
        <f t="shared" si="99"/>
        <v>0.92899999999999994</v>
      </c>
    </row>
    <row r="142" spans="1:28" ht="20.25" customHeight="1" x14ac:dyDescent="0.2">
      <c r="A142" s="2">
        <f t="shared" si="86"/>
        <v>137</v>
      </c>
      <c r="B142" s="120">
        <v>41890</v>
      </c>
      <c r="C142" s="117">
        <v>0.52708333333333335</v>
      </c>
      <c r="D142" s="118">
        <v>9.5</v>
      </c>
      <c r="E142" s="119">
        <v>8.98</v>
      </c>
      <c r="F142" s="9">
        <v>0</v>
      </c>
      <c r="G142" s="1">
        <v>0</v>
      </c>
      <c r="O142" s="61">
        <f t="shared" si="87"/>
        <v>4.0000000025611371</v>
      </c>
      <c r="P142" s="64">
        <f t="shared" si="88"/>
        <v>50.349999999976717</v>
      </c>
      <c r="Q142" s="61">
        <f t="shared" si="89"/>
        <v>0</v>
      </c>
      <c r="R142" s="62">
        <f t="shared" si="90"/>
        <v>4059</v>
      </c>
      <c r="S142" s="63">
        <f t="shared" si="91"/>
        <v>0</v>
      </c>
      <c r="T142" s="73" t="str">
        <f t="shared" si="100"/>
        <v>95.7</v>
      </c>
      <c r="U142" s="61">
        <f t="shared" si="93"/>
        <v>0</v>
      </c>
      <c r="V142" s="64">
        <f t="shared" si="94"/>
        <v>4.3008438385789853</v>
      </c>
      <c r="W142" s="64">
        <f t="shared" si="95"/>
        <v>0.16200000000000009</v>
      </c>
      <c r="X142" s="74">
        <f t="shared" si="96"/>
        <v>2.2520286788395915E-2</v>
      </c>
      <c r="Y142" s="64">
        <f t="shared" si="97"/>
        <v>1.546175124379753</v>
      </c>
      <c r="Z142" s="64">
        <f t="shared" si="98"/>
        <v>5.8470189629587388</v>
      </c>
      <c r="AB142" s="70">
        <f t="shared" si="99"/>
        <v>0.89800000000000002</v>
      </c>
    </row>
    <row r="143" spans="1:28" ht="20.25" customHeight="1" x14ac:dyDescent="0.2">
      <c r="A143" s="2">
        <f t="shared" si="86"/>
        <v>138</v>
      </c>
      <c r="B143" s="120">
        <v>41890</v>
      </c>
      <c r="C143" s="117">
        <v>0.65625</v>
      </c>
      <c r="D143" s="118">
        <v>10.33</v>
      </c>
      <c r="E143" s="119">
        <v>9.7799999999999994</v>
      </c>
      <c r="F143" s="9">
        <v>0</v>
      </c>
      <c r="G143" s="1">
        <v>0</v>
      </c>
      <c r="O143" s="61">
        <f t="shared" si="87"/>
        <v>185.99999999860302</v>
      </c>
      <c r="P143" s="64">
        <f t="shared" si="88"/>
        <v>53.449999999953434</v>
      </c>
      <c r="Q143" s="61">
        <f t="shared" si="89"/>
        <v>0</v>
      </c>
      <c r="R143" s="62">
        <f t="shared" si="90"/>
        <v>4059</v>
      </c>
      <c r="S143" s="63">
        <f t="shared" si="91"/>
        <v>0</v>
      </c>
      <c r="T143" s="73" t="str">
        <f t="shared" si="100"/>
        <v>95.7</v>
      </c>
      <c r="U143" s="61">
        <f t="shared" si="93"/>
        <v>0</v>
      </c>
      <c r="V143" s="64">
        <f t="shared" si="94"/>
        <v>4.3008438385789853</v>
      </c>
      <c r="W143" s="64">
        <f t="shared" si="95"/>
        <v>0.16200000000000009</v>
      </c>
      <c r="X143" s="74">
        <f t="shared" si="96"/>
        <v>2.2233864133111573E-2</v>
      </c>
      <c r="Y143" s="64">
        <f t="shared" si="97"/>
        <v>1.6742213878663355</v>
      </c>
      <c r="Z143" s="64">
        <f t="shared" si="98"/>
        <v>5.975065226445321</v>
      </c>
      <c r="AB143" s="70">
        <f t="shared" si="99"/>
        <v>0.97799999999999998</v>
      </c>
    </row>
    <row r="144" spans="1:28" ht="20.25" customHeight="1" x14ac:dyDescent="0.2">
      <c r="A144" s="2">
        <f t="shared" si="86"/>
        <v>139</v>
      </c>
      <c r="B144" s="120">
        <v>41890</v>
      </c>
      <c r="C144" s="117">
        <v>0.65763888888888888</v>
      </c>
      <c r="D144" s="118">
        <v>9.82</v>
      </c>
      <c r="E144" s="119">
        <v>9.1999999999999993</v>
      </c>
      <c r="F144" s="9">
        <v>0</v>
      </c>
      <c r="G144" s="1">
        <v>0</v>
      </c>
      <c r="O144" s="61">
        <f t="shared" si="87"/>
        <v>1.9999999960418791</v>
      </c>
      <c r="P144" s="64">
        <f t="shared" si="88"/>
        <v>53.483333333220799</v>
      </c>
      <c r="Q144" s="61">
        <f t="shared" si="89"/>
        <v>0</v>
      </c>
      <c r="R144" s="62">
        <f t="shared" si="90"/>
        <v>4059</v>
      </c>
      <c r="S144" s="63">
        <f t="shared" si="91"/>
        <v>0</v>
      </c>
      <c r="T144" s="73" t="str">
        <f t="shared" si="100"/>
        <v>95.7</v>
      </c>
      <c r="U144" s="61">
        <f t="shared" si="93"/>
        <v>0</v>
      </c>
      <c r="V144" s="64">
        <f t="shared" si="94"/>
        <v>4.3008438385789853</v>
      </c>
      <c r="W144" s="64">
        <f t="shared" si="95"/>
        <v>0.16200000000000009</v>
      </c>
      <c r="X144" s="74">
        <f t="shared" si="96"/>
        <v>2.2441154733024681E-2</v>
      </c>
      <c r="Y144" s="64">
        <f t="shared" si="97"/>
        <v>1.5793233535380091</v>
      </c>
      <c r="Z144" s="64">
        <f t="shared" si="98"/>
        <v>5.8801671921169945</v>
      </c>
      <c r="AB144" s="70">
        <f t="shared" si="99"/>
        <v>0.91999999999999993</v>
      </c>
    </row>
    <row r="145" spans="1:28" ht="20.25" customHeight="1" x14ac:dyDescent="0.2">
      <c r="A145" s="2">
        <f t="shared" si="86"/>
        <v>140</v>
      </c>
      <c r="B145" s="120">
        <v>41890</v>
      </c>
      <c r="C145" s="117">
        <v>0.65902777777777777</v>
      </c>
      <c r="D145" s="118">
        <v>9.24</v>
      </c>
      <c r="E145" s="119">
        <v>8.67</v>
      </c>
      <c r="F145" s="9">
        <v>0</v>
      </c>
      <c r="G145" s="1">
        <v>0</v>
      </c>
      <c r="O145" s="61">
        <f t="shared" si="87"/>
        <v>2.000000006519258</v>
      </c>
      <c r="P145" s="64">
        <f t="shared" si="88"/>
        <v>53.516666666662786</v>
      </c>
      <c r="Q145" s="61">
        <f t="shared" si="89"/>
        <v>0</v>
      </c>
      <c r="R145" s="62">
        <f t="shared" si="90"/>
        <v>4059</v>
      </c>
      <c r="S145" s="63">
        <f t="shared" si="91"/>
        <v>0</v>
      </c>
      <c r="T145" s="73" t="str">
        <f t="shared" si="100"/>
        <v>95.7</v>
      </c>
      <c r="U145" s="61">
        <f t="shared" si="93"/>
        <v>0</v>
      </c>
      <c r="V145" s="64">
        <f t="shared" si="94"/>
        <v>4.3008438385789853</v>
      </c>
      <c r="W145" s="64">
        <f t="shared" si="95"/>
        <v>0.16200000000000009</v>
      </c>
      <c r="X145" s="74">
        <f t="shared" si="96"/>
        <v>2.2632264886980908E-2</v>
      </c>
      <c r="Y145" s="64">
        <f t="shared" si="97"/>
        <v>1.4974102103243607</v>
      </c>
      <c r="Z145" s="64">
        <f t="shared" si="98"/>
        <v>5.7982540489033463</v>
      </c>
      <c r="AB145" s="70">
        <f t="shared" si="99"/>
        <v>0.86699999999999999</v>
      </c>
    </row>
    <row r="146" spans="1:28" ht="20.25" customHeight="1" x14ac:dyDescent="0.2">
      <c r="A146" s="2">
        <f t="shared" si="86"/>
        <v>141</v>
      </c>
      <c r="B146" s="120">
        <v>41890</v>
      </c>
      <c r="C146" s="117">
        <v>0.66041666666666665</v>
      </c>
      <c r="D146" s="118">
        <v>18.71</v>
      </c>
      <c r="E146" s="119">
        <v>8.4</v>
      </c>
      <c r="F146" s="9">
        <v>0</v>
      </c>
      <c r="G146" s="1">
        <v>0</v>
      </c>
      <c r="O146" s="61">
        <f t="shared" si="87"/>
        <v>1.9999999960418791</v>
      </c>
      <c r="P146" s="64">
        <f t="shared" si="88"/>
        <v>53.549999999930151</v>
      </c>
      <c r="Q146" s="61">
        <f t="shared" si="89"/>
        <v>0</v>
      </c>
      <c r="R146" s="62">
        <f t="shared" si="90"/>
        <v>4059</v>
      </c>
      <c r="S146" s="63">
        <f t="shared" si="91"/>
        <v>0</v>
      </c>
      <c r="T146" s="73" t="str">
        <f t="shared" si="100"/>
        <v>95.7</v>
      </c>
      <c r="U146" s="61">
        <f t="shared" si="93"/>
        <v>0</v>
      </c>
      <c r="V146" s="64">
        <f t="shared" si="94"/>
        <v>4.3008438385789853</v>
      </c>
      <c r="W146" s="64">
        <f t="shared" si="95"/>
        <v>0.16200000000000009</v>
      </c>
      <c r="X146" s="74">
        <f t="shared" si="96"/>
        <v>2.2730247761919616E-2</v>
      </c>
      <c r="Y146" s="64">
        <f t="shared" si="97"/>
        <v>1.4564381656536272</v>
      </c>
      <c r="Z146" s="64">
        <f t="shared" si="98"/>
        <v>5.7572820042326125</v>
      </c>
      <c r="AB146" s="70">
        <f t="shared" si="99"/>
        <v>0.84000000000000008</v>
      </c>
    </row>
    <row r="147" spans="1:28" ht="20.25" customHeight="1" x14ac:dyDescent="0.2">
      <c r="A147" s="2">
        <f t="shared" si="86"/>
        <v>142</v>
      </c>
      <c r="B147" s="120">
        <v>41890</v>
      </c>
      <c r="C147" s="117">
        <v>0.66180555555555554</v>
      </c>
      <c r="D147" s="118">
        <v>8.44</v>
      </c>
      <c r="E147" s="119">
        <v>7.47</v>
      </c>
      <c r="F147" s="9">
        <v>212</v>
      </c>
      <c r="G147" s="1">
        <v>0</v>
      </c>
      <c r="O147" s="61">
        <f t="shared" si="87"/>
        <v>2.000000006519258</v>
      </c>
      <c r="P147" s="64">
        <f t="shared" si="88"/>
        <v>53.583333333372138</v>
      </c>
      <c r="Q147" s="61">
        <f t="shared" si="89"/>
        <v>214.96799999999999</v>
      </c>
      <c r="R147" s="62">
        <f t="shared" si="90"/>
        <v>4059</v>
      </c>
      <c r="S147" s="63">
        <f t="shared" si="91"/>
        <v>0</v>
      </c>
      <c r="T147" s="73" t="str">
        <f t="shared" si="100"/>
        <v>95.7</v>
      </c>
      <c r="U147" s="61">
        <f t="shared" si="93"/>
        <v>205.72437600000001</v>
      </c>
      <c r="V147" s="64">
        <f t="shared" si="94"/>
        <v>4.5065682145789854</v>
      </c>
      <c r="W147" s="64">
        <f t="shared" si="95"/>
        <v>0.16200000000000009</v>
      </c>
      <c r="X147" s="74">
        <f t="shared" si="96"/>
        <v>2.3071002778625508E-2</v>
      </c>
      <c r="Y147" s="64">
        <f t="shared" si="97"/>
        <v>1.310375891393136</v>
      </c>
      <c r="Z147" s="64">
        <f t="shared" si="98"/>
        <v>5.8169441059721212</v>
      </c>
      <c r="AB147" s="70">
        <f t="shared" si="99"/>
        <v>0.747</v>
      </c>
    </row>
    <row r="148" spans="1:28" ht="20.25" customHeight="1" x14ac:dyDescent="0.2">
      <c r="A148" s="2">
        <f t="shared" si="86"/>
        <v>143</v>
      </c>
      <c r="B148" s="120">
        <v>41890</v>
      </c>
      <c r="C148" s="117">
        <v>0.66319444444444442</v>
      </c>
      <c r="D148" s="118">
        <v>7.51</v>
      </c>
      <c r="E148" s="119">
        <v>6.88</v>
      </c>
      <c r="F148" s="9">
        <v>38</v>
      </c>
      <c r="G148" s="1">
        <v>0</v>
      </c>
      <c r="O148" s="61">
        <f t="shared" si="87"/>
        <v>1.9999999960418791</v>
      </c>
      <c r="P148" s="64">
        <f t="shared" si="88"/>
        <v>53.616666666639503</v>
      </c>
      <c r="Q148" s="61">
        <f t="shared" si="89"/>
        <v>38.531999999999996</v>
      </c>
      <c r="R148" s="62">
        <f t="shared" si="90"/>
        <v>4059</v>
      </c>
      <c r="S148" s="63">
        <f t="shared" si="91"/>
        <v>0</v>
      </c>
      <c r="T148" s="73" t="str">
        <f t="shared" si="100"/>
        <v>95.7</v>
      </c>
      <c r="U148" s="61">
        <f t="shared" si="93"/>
        <v>36.875124</v>
      </c>
      <c r="V148" s="64">
        <f t="shared" si="94"/>
        <v>4.5434433385789852</v>
      </c>
      <c r="W148" s="64">
        <f t="shared" si="95"/>
        <v>0.16200000000000009</v>
      </c>
      <c r="X148" s="74">
        <f t="shared" si="96"/>
        <v>2.328982425723973E-2</v>
      </c>
      <c r="Y148" s="64">
        <f t="shared" si="97"/>
        <v>1.2200177522183342</v>
      </c>
      <c r="Z148" s="64">
        <f t="shared" si="98"/>
        <v>5.7634610907973194</v>
      </c>
      <c r="AB148" s="70">
        <f t="shared" si="99"/>
        <v>0.68799999999999994</v>
      </c>
    </row>
    <row r="149" spans="1:28" ht="20.25" customHeight="1" x14ac:dyDescent="0.2">
      <c r="A149" s="2">
        <f t="shared" si="86"/>
        <v>144</v>
      </c>
      <c r="B149" s="120">
        <v>41890</v>
      </c>
      <c r="C149" s="117">
        <v>0.6645833333333333</v>
      </c>
      <c r="D149" s="118">
        <v>6.93</v>
      </c>
      <c r="E149" s="119">
        <v>6.8</v>
      </c>
      <c r="F149" s="9">
        <v>2</v>
      </c>
      <c r="G149" s="1">
        <v>0</v>
      </c>
      <c r="O149" s="61">
        <f t="shared" si="87"/>
        <v>1.9999999960418791</v>
      </c>
      <c r="P149" s="64">
        <f t="shared" si="88"/>
        <v>53.649999999906868</v>
      </c>
      <c r="Q149" s="61">
        <f t="shared" si="89"/>
        <v>2.028</v>
      </c>
      <c r="R149" s="62">
        <f t="shared" si="90"/>
        <v>4059</v>
      </c>
      <c r="S149" s="63">
        <f t="shared" si="91"/>
        <v>0</v>
      </c>
      <c r="T149" s="73" t="str">
        <f t="shared" si="100"/>
        <v>95.7</v>
      </c>
      <c r="U149" s="61">
        <f t="shared" si="93"/>
        <v>1.940796</v>
      </c>
      <c r="V149" s="64">
        <f t="shared" si="94"/>
        <v>4.5453841345789856</v>
      </c>
      <c r="W149" s="64">
        <f t="shared" si="95"/>
        <v>0.16200000000000009</v>
      </c>
      <c r="X149" s="74">
        <f t="shared" si="96"/>
        <v>2.3319654319456019E-2</v>
      </c>
      <c r="Y149" s="64">
        <f t="shared" si="97"/>
        <v>1.2090425305175809</v>
      </c>
      <c r="Z149" s="64">
        <f t="shared" si="98"/>
        <v>5.7544266650965668</v>
      </c>
      <c r="AB149" s="70">
        <f t="shared" si="99"/>
        <v>0.67999999999999994</v>
      </c>
    </row>
    <row r="150" spans="1:28" ht="20.25" customHeight="1" x14ac:dyDescent="0.2">
      <c r="A150" s="2">
        <f t="shared" si="86"/>
        <v>145</v>
      </c>
      <c r="B150" s="120">
        <v>41890</v>
      </c>
      <c r="C150" s="117">
        <v>0.66597222222222219</v>
      </c>
      <c r="D150" s="118">
        <v>6.84</v>
      </c>
      <c r="E150" s="119">
        <v>6.62</v>
      </c>
      <c r="F150" s="9">
        <v>8</v>
      </c>
      <c r="G150" s="1">
        <v>0</v>
      </c>
      <c r="O150" s="61">
        <f t="shared" si="87"/>
        <v>2.000000006519258</v>
      </c>
      <c r="P150" s="64">
        <f t="shared" si="88"/>
        <v>53.683333333348855</v>
      </c>
      <c r="Q150" s="61">
        <f t="shared" si="89"/>
        <v>8.1120000000000001</v>
      </c>
      <c r="R150" s="62">
        <f t="shared" si="90"/>
        <v>4059</v>
      </c>
      <c r="S150" s="63">
        <f t="shared" si="91"/>
        <v>0</v>
      </c>
      <c r="T150" s="73" t="str">
        <f t="shared" si="100"/>
        <v>95.7</v>
      </c>
      <c r="U150" s="61">
        <f t="shared" si="93"/>
        <v>7.7631839999999999</v>
      </c>
      <c r="V150" s="64">
        <f t="shared" si="94"/>
        <v>4.5531473185789855</v>
      </c>
      <c r="W150" s="64">
        <f t="shared" si="95"/>
        <v>0.16200000000000009</v>
      </c>
      <c r="X150" s="74">
        <f t="shared" si="96"/>
        <v>2.3386911728076151E-2</v>
      </c>
      <c r="Y150" s="64">
        <f t="shared" si="97"/>
        <v>1.1808686161088238</v>
      </c>
      <c r="Z150" s="64">
        <f t="shared" si="98"/>
        <v>5.7340159346878092</v>
      </c>
      <c r="AB150" s="70">
        <f t="shared" si="99"/>
        <v>0.66200000000000003</v>
      </c>
    </row>
    <row r="151" spans="1:28" ht="20.25" customHeight="1" x14ac:dyDescent="0.2">
      <c r="A151" s="2">
        <f t="shared" si="86"/>
        <v>146</v>
      </c>
      <c r="B151" s="120">
        <v>41890</v>
      </c>
      <c r="C151" s="117">
        <v>0.66805555555555562</v>
      </c>
      <c r="D151" s="118">
        <v>6.69</v>
      </c>
      <c r="E151" s="119">
        <v>5.85</v>
      </c>
      <c r="F151" s="9">
        <v>40</v>
      </c>
      <c r="G151" s="1">
        <v>0</v>
      </c>
      <c r="O151" s="61">
        <f t="shared" si="87"/>
        <v>2.9999999993015081</v>
      </c>
      <c r="P151" s="64">
        <f t="shared" si="88"/>
        <v>53.733333333337214</v>
      </c>
      <c r="Q151" s="61">
        <f t="shared" si="89"/>
        <v>40.56</v>
      </c>
      <c r="R151" s="62">
        <f t="shared" si="90"/>
        <v>4059</v>
      </c>
      <c r="S151" s="63">
        <f t="shared" si="91"/>
        <v>0</v>
      </c>
      <c r="T151" s="73" t="str">
        <f t="shared" si="100"/>
        <v>95.7</v>
      </c>
      <c r="U151" s="61">
        <f t="shared" si="93"/>
        <v>38.815920000000006</v>
      </c>
      <c r="V151" s="64">
        <f t="shared" si="94"/>
        <v>4.5919632385789857</v>
      </c>
      <c r="W151" s="64">
        <f t="shared" si="95"/>
        <v>0.16200000000000009</v>
      </c>
      <c r="X151" s="74">
        <f t="shared" si="96"/>
        <v>2.3676820652627866E-2</v>
      </c>
      <c r="Y151" s="64">
        <f t="shared" si="97"/>
        <v>1.060082416540548</v>
      </c>
      <c r="Z151" s="64">
        <f t="shared" si="98"/>
        <v>5.6520456551195339</v>
      </c>
      <c r="AB151" s="70">
        <f t="shared" si="99"/>
        <v>0.58499999999999996</v>
      </c>
    </row>
    <row r="152" spans="1:28" ht="20.25" customHeight="1" x14ac:dyDescent="0.2">
      <c r="A152" s="2">
        <f t="shared" si="86"/>
        <v>147</v>
      </c>
      <c r="B152" s="120">
        <v>41890</v>
      </c>
      <c r="C152" s="117">
        <v>0.6694444444444444</v>
      </c>
      <c r="D152" s="118">
        <v>5.94</v>
      </c>
      <c r="E152" s="119">
        <v>5.46</v>
      </c>
      <c r="F152" s="9">
        <v>40</v>
      </c>
      <c r="G152" s="1">
        <v>5</v>
      </c>
      <c r="O152" s="61">
        <f t="shared" si="87"/>
        <v>1.9999999960418791</v>
      </c>
      <c r="P152" s="64">
        <f t="shared" si="88"/>
        <v>53.766666666604578</v>
      </c>
      <c r="Q152" s="61">
        <f t="shared" si="89"/>
        <v>40.56</v>
      </c>
      <c r="R152" s="62">
        <f t="shared" si="90"/>
        <v>4059</v>
      </c>
      <c r="S152" s="63">
        <f t="shared" si="91"/>
        <v>0</v>
      </c>
      <c r="T152" s="73" t="str">
        <f t="shared" si="100"/>
        <v>95.7</v>
      </c>
      <c r="U152" s="61">
        <f t="shared" si="93"/>
        <v>38.815920000000006</v>
      </c>
      <c r="V152" s="64">
        <f t="shared" si="94"/>
        <v>4.6307791585789859</v>
      </c>
      <c r="W152" s="64">
        <f t="shared" si="95"/>
        <v>0.16700000000000009</v>
      </c>
      <c r="X152" s="74">
        <f t="shared" si="96"/>
        <v>2.3825025933079089E-2</v>
      </c>
      <c r="Y152" s="64">
        <f t="shared" si="97"/>
        <v>1.0315145023510892</v>
      </c>
      <c r="Z152" s="64">
        <f t="shared" si="98"/>
        <v>5.6622936609300751</v>
      </c>
      <c r="AB152" s="70">
        <f t="shared" si="99"/>
        <v>0.54600000000000004</v>
      </c>
    </row>
    <row r="153" spans="1:28" ht="20.25" customHeight="1" x14ac:dyDescent="0.2">
      <c r="A153" s="2">
        <f t="shared" ref="A153:A166" si="101">A152+1</f>
        <v>148</v>
      </c>
      <c r="B153" s="120">
        <v>41890</v>
      </c>
      <c r="C153" s="117">
        <v>0.67222222222222217</v>
      </c>
      <c r="D153" s="118">
        <v>5.68</v>
      </c>
      <c r="E153" s="119">
        <v>5.51</v>
      </c>
      <c r="F153" s="9">
        <v>0</v>
      </c>
      <c r="G153" s="1">
        <v>0</v>
      </c>
      <c r="O153" s="61">
        <f t="shared" si="87"/>
        <v>4.0000000025611371</v>
      </c>
      <c r="P153" s="64">
        <f t="shared" si="88"/>
        <v>53.833333333313931</v>
      </c>
      <c r="Q153" s="61">
        <f t="shared" si="89"/>
        <v>0</v>
      </c>
      <c r="R153" s="62">
        <f t="shared" si="90"/>
        <v>4059</v>
      </c>
      <c r="S153" s="63">
        <f t="shared" si="91"/>
        <v>0</v>
      </c>
      <c r="T153" s="73" t="str">
        <f t="shared" si="100"/>
        <v>95.7</v>
      </c>
      <c r="U153" s="61">
        <f t="shared" si="93"/>
        <v>0</v>
      </c>
      <c r="V153" s="64">
        <f t="shared" si="94"/>
        <v>4.6307791585789859</v>
      </c>
      <c r="W153" s="64">
        <f t="shared" si="95"/>
        <v>0.16700000000000009</v>
      </c>
      <c r="X153" s="74">
        <f t="shared" si="96"/>
        <v>2.3805973534308262E-2</v>
      </c>
      <c r="Y153" s="64">
        <f t="shared" si="97"/>
        <v>1.0405403877780106</v>
      </c>
      <c r="Z153" s="64">
        <f t="shared" si="98"/>
        <v>5.6713195463569965</v>
      </c>
      <c r="AB153" s="70">
        <f t="shared" si="99"/>
        <v>0.55099999999999993</v>
      </c>
    </row>
    <row r="154" spans="1:28" ht="20.25" customHeight="1" x14ac:dyDescent="0.2">
      <c r="A154" s="2">
        <f t="shared" si="101"/>
        <v>149</v>
      </c>
      <c r="B154" s="120">
        <v>41890</v>
      </c>
      <c r="C154" s="117">
        <v>0.67361111111111116</v>
      </c>
      <c r="D154" s="118">
        <v>5.56</v>
      </c>
      <c r="E154" s="119">
        <v>5.49</v>
      </c>
      <c r="F154" s="9">
        <v>0</v>
      </c>
      <c r="G154" s="1">
        <v>0</v>
      </c>
      <c r="O154" s="61">
        <f t="shared" si="87"/>
        <v>1.9999999960418791</v>
      </c>
      <c r="P154" s="64">
        <f t="shared" si="88"/>
        <v>53.866666666581295</v>
      </c>
      <c r="Q154" s="61">
        <f t="shared" si="89"/>
        <v>0</v>
      </c>
      <c r="R154" s="62">
        <f t="shared" si="90"/>
        <v>4059</v>
      </c>
      <c r="S154" s="63">
        <f t="shared" si="91"/>
        <v>0</v>
      </c>
      <c r="T154" s="73" t="str">
        <f t="shared" si="100"/>
        <v>95.7</v>
      </c>
      <c r="U154" s="61">
        <f t="shared" si="93"/>
        <v>0</v>
      </c>
      <c r="V154" s="64">
        <f t="shared" si="94"/>
        <v>4.6307791585789859</v>
      </c>
      <c r="W154" s="64">
        <f t="shared" si="95"/>
        <v>0.16700000000000009</v>
      </c>
      <c r="X154" s="74">
        <f t="shared" si="96"/>
        <v>2.3813592664835109E-2</v>
      </c>
      <c r="Y154" s="64">
        <f t="shared" si="97"/>
        <v>1.0371779881136376</v>
      </c>
      <c r="Z154" s="64">
        <f t="shared" si="98"/>
        <v>5.6679571466926237</v>
      </c>
      <c r="AB154" s="70">
        <f t="shared" si="99"/>
        <v>0.54900000000000004</v>
      </c>
    </row>
    <row r="155" spans="1:28" ht="20.25" customHeight="1" x14ac:dyDescent="0.2">
      <c r="A155" s="2">
        <f t="shared" si="101"/>
        <v>150</v>
      </c>
      <c r="B155" s="120">
        <v>41890</v>
      </c>
      <c r="C155" s="117">
        <v>0.67569444444444438</v>
      </c>
      <c r="D155" s="118">
        <v>5.54</v>
      </c>
      <c r="E155" s="119">
        <v>5.04</v>
      </c>
      <c r="F155" s="9">
        <v>0</v>
      </c>
      <c r="G155" s="1">
        <v>0</v>
      </c>
      <c r="O155" s="61">
        <f t="shared" si="87"/>
        <v>2.9999999993015081</v>
      </c>
      <c r="P155" s="64">
        <f t="shared" si="88"/>
        <v>53.916666666569654</v>
      </c>
      <c r="Q155" s="61">
        <f t="shared" si="89"/>
        <v>0</v>
      </c>
      <c r="R155" s="62">
        <f t="shared" si="90"/>
        <v>4059</v>
      </c>
      <c r="S155" s="63">
        <f t="shared" si="91"/>
        <v>0</v>
      </c>
      <c r="T155" s="73" t="str">
        <f t="shared" si="100"/>
        <v>95.7</v>
      </c>
      <c r="U155" s="61">
        <f t="shared" si="93"/>
        <v>0</v>
      </c>
      <c r="V155" s="64">
        <f t="shared" si="94"/>
        <v>4.6307791585789859</v>
      </c>
      <c r="W155" s="64">
        <f t="shared" si="95"/>
        <v>0.16700000000000009</v>
      </c>
      <c r="X155" s="74">
        <f t="shared" si="96"/>
        <v>2.3985669264410123E-2</v>
      </c>
      <c r="Y155" s="64">
        <f t="shared" si="97"/>
        <v>0.96431210907300913</v>
      </c>
      <c r="Z155" s="64">
        <f t="shared" si="98"/>
        <v>5.5950912676519948</v>
      </c>
      <c r="AB155" s="70">
        <f t="shared" si="99"/>
        <v>0.504</v>
      </c>
    </row>
    <row r="156" spans="1:28" ht="20.25" customHeight="1" x14ac:dyDescent="0.2">
      <c r="A156" s="2">
        <f t="shared" si="101"/>
        <v>151</v>
      </c>
      <c r="B156" s="120">
        <v>41890</v>
      </c>
      <c r="C156" s="117">
        <v>0.67708333333333337</v>
      </c>
      <c r="D156" s="118">
        <v>5.12</v>
      </c>
      <c r="E156" s="119">
        <v>4.6399999999999997</v>
      </c>
      <c r="F156" s="9">
        <v>0</v>
      </c>
      <c r="G156" s="1">
        <v>0</v>
      </c>
      <c r="O156" s="61">
        <f t="shared" si="87"/>
        <v>2.000000006519258</v>
      </c>
      <c r="P156" s="64">
        <f t="shared" si="88"/>
        <v>53.950000000011642</v>
      </c>
      <c r="Q156" s="61">
        <f t="shared" si="89"/>
        <v>0</v>
      </c>
      <c r="R156" s="62">
        <f t="shared" si="90"/>
        <v>4059</v>
      </c>
      <c r="S156" s="63">
        <f t="shared" si="91"/>
        <v>0</v>
      </c>
      <c r="T156" s="73" t="str">
        <f t="shared" si="100"/>
        <v>95.7</v>
      </c>
      <c r="U156" s="61">
        <f t="shared" si="93"/>
        <v>0</v>
      </c>
      <c r="V156" s="64">
        <f t="shared" si="94"/>
        <v>4.6307791585789859</v>
      </c>
      <c r="W156" s="64">
        <f t="shared" si="95"/>
        <v>0.16700000000000009</v>
      </c>
      <c r="X156" s="74">
        <f t="shared" si="96"/>
        <v>2.4139669823837633E-2</v>
      </c>
      <c r="Y156" s="64">
        <f t="shared" si="97"/>
        <v>0.90054794506050173</v>
      </c>
      <c r="Z156" s="64">
        <f t="shared" si="98"/>
        <v>5.5313271036394873</v>
      </c>
      <c r="AB156" s="70">
        <f t="shared" si="99"/>
        <v>0.46399999999999997</v>
      </c>
    </row>
    <row r="157" spans="1:28" ht="20.25" customHeight="1" x14ac:dyDescent="0.2">
      <c r="A157" s="2">
        <f t="shared" si="101"/>
        <v>152</v>
      </c>
      <c r="B157" s="120">
        <v>41890</v>
      </c>
      <c r="C157" s="117">
        <v>0.67847222222222225</v>
      </c>
      <c r="D157" s="118">
        <v>4.6399999999999997</v>
      </c>
      <c r="E157" s="119">
        <v>4.63</v>
      </c>
      <c r="F157" s="9">
        <v>0</v>
      </c>
      <c r="G157" s="1">
        <v>0</v>
      </c>
      <c r="O157" s="61">
        <f t="shared" si="87"/>
        <v>1.9999999960418791</v>
      </c>
      <c r="P157" s="64">
        <f t="shared" si="88"/>
        <v>53.983333333279006</v>
      </c>
      <c r="Q157" s="61">
        <f t="shared" si="89"/>
        <v>0</v>
      </c>
      <c r="R157" s="62">
        <f t="shared" si="90"/>
        <v>4059</v>
      </c>
      <c r="S157" s="63">
        <f t="shared" si="91"/>
        <v>0</v>
      </c>
      <c r="T157" s="73" t="str">
        <f t="shared" si="100"/>
        <v>95.7</v>
      </c>
      <c r="U157" s="61">
        <f t="shared" si="93"/>
        <v>0</v>
      </c>
      <c r="V157" s="64">
        <f t="shared" si="94"/>
        <v>4.6307791585789859</v>
      </c>
      <c r="W157" s="64">
        <f t="shared" si="95"/>
        <v>0.16700000000000009</v>
      </c>
      <c r="X157" s="74">
        <f t="shared" si="96"/>
        <v>2.4143532480013701E-2</v>
      </c>
      <c r="Y157" s="64">
        <f t="shared" si="97"/>
        <v>0.89976015835616285</v>
      </c>
      <c r="Z157" s="64">
        <f t="shared" si="98"/>
        <v>5.5305393169351484</v>
      </c>
      <c r="AB157" s="70">
        <f t="shared" si="99"/>
        <v>0.46299999999999997</v>
      </c>
    </row>
    <row r="158" spans="1:28" ht="20.25" customHeight="1" x14ac:dyDescent="0.2">
      <c r="A158" s="2">
        <f t="shared" si="101"/>
        <v>153</v>
      </c>
      <c r="B158" s="120">
        <v>41890</v>
      </c>
      <c r="C158" s="117">
        <v>0.67986111111111114</v>
      </c>
      <c r="D158" s="118">
        <v>4.67</v>
      </c>
      <c r="E158" s="119">
        <v>4.26</v>
      </c>
      <c r="F158" s="9">
        <v>0</v>
      </c>
      <c r="G158" s="1">
        <v>0</v>
      </c>
      <c r="O158" s="61">
        <f t="shared" si="87"/>
        <v>1.9999999960418791</v>
      </c>
      <c r="P158" s="64">
        <f t="shared" si="88"/>
        <v>54.016666666546371</v>
      </c>
      <c r="Q158" s="61">
        <f t="shared" si="89"/>
        <v>0</v>
      </c>
      <c r="R158" s="62">
        <f t="shared" si="90"/>
        <v>4059</v>
      </c>
      <c r="S158" s="63">
        <f t="shared" si="91"/>
        <v>0</v>
      </c>
      <c r="T158" s="73" t="str">
        <f t="shared" si="100"/>
        <v>95.7</v>
      </c>
      <c r="U158" s="61">
        <f t="shared" si="93"/>
        <v>0</v>
      </c>
      <c r="V158" s="64">
        <f t="shared" si="94"/>
        <v>4.6307791585789859</v>
      </c>
      <c r="W158" s="64">
        <f t="shared" si="95"/>
        <v>0.16700000000000009</v>
      </c>
      <c r="X158" s="74">
        <f t="shared" si="96"/>
        <v>2.4286886100342776E-2</v>
      </c>
      <c r="Y158" s="64">
        <f t="shared" si="97"/>
        <v>0.83992632367891562</v>
      </c>
      <c r="Z158" s="64">
        <f t="shared" si="98"/>
        <v>5.4707054822579018</v>
      </c>
      <c r="AB158" s="70">
        <f t="shared" si="99"/>
        <v>0.42599999999999999</v>
      </c>
    </row>
    <row r="159" spans="1:28" ht="20.25" customHeight="1" x14ac:dyDescent="0.2">
      <c r="A159" s="2">
        <f t="shared" si="101"/>
        <v>154</v>
      </c>
      <c r="B159" s="120">
        <v>41890</v>
      </c>
      <c r="C159" s="117">
        <v>0.70416666666666661</v>
      </c>
      <c r="D159" s="118">
        <v>5.05</v>
      </c>
      <c r="E159" s="119">
        <v>4.78</v>
      </c>
      <c r="F159" s="9">
        <v>0</v>
      </c>
      <c r="G159" s="1">
        <v>0</v>
      </c>
      <c r="O159" s="61">
        <f t="shared" si="87"/>
        <v>35.000000009313226</v>
      </c>
      <c r="P159" s="64">
        <f t="shared" si="88"/>
        <v>54.600000000034925</v>
      </c>
      <c r="Q159" s="61">
        <f t="shared" si="89"/>
        <v>0</v>
      </c>
      <c r="R159" s="62">
        <f t="shared" si="90"/>
        <v>4059</v>
      </c>
      <c r="S159" s="63">
        <f t="shared" si="91"/>
        <v>0</v>
      </c>
      <c r="T159" s="73" t="str">
        <f t="shared" si="100"/>
        <v>95.7</v>
      </c>
      <c r="U159" s="61">
        <f t="shared" si="93"/>
        <v>0</v>
      </c>
      <c r="V159" s="64">
        <f t="shared" si="94"/>
        <v>4.6307791585789859</v>
      </c>
      <c r="W159" s="64">
        <f t="shared" si="95"/>
        <v>0.16700000000000009</v>
      </c>
      <c r="X159" s="74">
        <f t="shared" si="96"/>
        <v>2.4085657479841871E-2</v>
      </c>
      <c r="Y159" s="64">
        <f t="shared" si="97"/>
        <v>0.92486690806515659</v>
      </c>
      <c r="Z159" s="64">
        <f t="shared" si="98"/>
        <v>5.5556460666441421</v>
      </c>
      <c r="AB159" s="70">
        <f t="shared" si="99"/>
        <v>0.47800000000000004</v>
      </c>
    </row>
    <row r="160" spans="1:28" ht="20.25" customHeight="1" x14ac:dyDescent="0.2">
      <c r="A160" s="2">
        <f t="shared" si="101"/>
        <v>155</v>
      </c>
      <c r="B160" s="120">
        <v>41890</v>
      </c>
      <c r="C160" s="117">
        <v>0.70624999999999993</v>
      </c>
      <c r="D160" s="118">
        <v>4.82</v>
      </c>
      <c r="E160" s="119">
        <v>4.58</v>
      </c>
      <c r="F160" s="9">
        <v>0</v>
      </c>
      <c r="G160" s="1">
        <v>0</v>
      </c>
      <c r="O160" s="61">
        <f t="shared" si="87"/>
        <v>2.9999999993015081</v>
      </c>
      <c r="P160" s="64">
        <f t="shared" si="88"/>
        <v>54.650000000023283</v>
      </c>
      <c r="Q160" s="61">
        <f t="shared" si="89"/>
        <v>0</v>
      </c>
      <c r="R160" s="62">
        <f t="shared" si="90"/>
        <v>4059</v>
      </c>
      <c r="S160" s="63">
        <f t="shared" si="91"/>
        <v>0</v>
      </c>
      <c r="T160" s="73" t="str">
        <f t="shared" si="100"/>
        <v>95.7</v>
      </c>
      <c r="U160" s="61">
        <f t="shared" si="93"/>
        <v>0</v>
      </c>
      <c r="V160" s="64">
        <f t="shared" si="94"/>
        <v>4.6307791585789859</v>
      </c>
      <c r="W160" s="64">
        <f t="shared" si="95"/>
        <v>0.16700000000000009</v>
      </c>
      <c r="X160" s="74">
        <f t="shared" si="96"/>
        <v>2.4162855033988767E-2</v>
      </c>
      <c r="Y160" s="64">
        <f t="shared" si="97"/>
        <v>0.89137778042900295</v>
      </c>
      <c r="Z160" s="64">
        <f t="shared" si="98"/>
        <v>5.5221569390079885</v>
      </c>
      <c r="AB160" s="70">
        <f t="shared" si="99"/>
        <v>0.45800000000000002</v>
      </c>
    </row>
    <row r="161" spans="1:28" ht="20.25" customHeight="1" x14ac:dyDescent="0.2">
      <c r="A161" s="2">
        <f t="shared" si="101"/>
        <v>156</v>
      </c>
      <c r="B161" s="120">
        <v>41890</v>
      </c>
      <c r="C161" s="117">
        <v>0.7090277777777777</v>
      </c>
      <c r="D161" s="122">
        <v>4.6100000000000003</v>
      </c>
      <c r="E161" s="119">
        <v>3.56</v>
      </c>
      <c r="F161" s="9">
        <v>246</v>
      </c>
      <c r="G161" s="1">
        <v>0</v>
      </c>
      <c r="O161" s="61">
        <f t="shared" si="87"/>
        <v>3.9999999920837581</v>
      </c>
      <c r="P161" s="64">
        <f t="shared" si="88"/>
        <v>54.716666666558012</v>
      </c>
      <c r="Q161" s="61">
        <f t="shared" si="89"/>
        <v>249.44399999999999</v>
      </c>
      <c r="R161" s="62">
        <f t="shared" si="90"/>
        <v>4059</v>
      </c>
      <c r="S161" s="63">
        <f t="shared" si="91"/>
        <v>0</v>
      </c>
      <c r="T161" s="73" t="str">
        <f t="shared" si="100"/>
        <v>95.7</v>
      </c>
      <c r="U161" s="61">
        <f t="shared" si="93"/>
        <v>238.71790799999999</v>
      </c>
      <c r="V161" s="64">
        <f t="shared" si="94"/>
        <v>4.8694970665789858</v>
      </c>
      <c r="W161" s="64">
        <f t="shared" si="95"/>
        <v>0.16700000000000009</v>
      </c>
      <c r="X161" s="74">
        <f t="shared" si="96"/>
        <v>2.4560428201009565E-2</v>
      </c>
      <c r="Y161" s="64">
        <f t="shared" si="97"/>
        <v>0.7270396625049752</v>
      </c>
      <c r="Z161" s="64">
        <f t="shared" si="98"/>
        <v>5.5965367290839607</v>
      </c>
      <c r="AB161" s="70">
        <f t="shared" si="99"/>
        <v>0.35599999999999998</v>
      </c>
    </row>
    <row r="162" spans="1:28" ht="20.25" customHeight="1" x14ac:dyDescent="0.2">
      <c r="A162" s="2">
        <f t="shared" si="101"/>
        <v>157</v>
      </c>
      <c r="B162" s="120">
        <v>41890</v>
      </c>
      <c r="C162" s="117">
        <v>0.7104166666666667</v>
      </c>
      <c r="D162" s="121">
        <v>3.5990000000000002</v>
      </c>
      <c r="E162" s="119">
        <v>2.4</v>
      </c>
      <c r="F162" s="9">
        <v>72</v>
      </c>
      <c r="G162" s="1">
        <v>0</v>
      </c>
      <c r="O162" s="61">
        <f t="shared" si="87"/>
        <v>2.000000006519258</v>
      </c>
      <c r="P162" s="64">
        <f t="shared" si="88"/>
        <v>54.75</v>
      </c>
      <c r="Q162" s="61">
        <f t="shared" si="89"/>
        <v>73.007999999999996</v>
      </c>
      <c r="R162" s="62">
        <f t="shared" si="90"/>
        <v>4059</v>
      </c>
      <c r="S162" s="63">
        <f t="shared" si="91"/>
        <v>0</v>
      </c>
      <c r="T162" s="73" t="str">
        <f t="shared" si="100"/>
        <v>95.7</v>
      </c>
      <c r="U162" s="61">
        <f t="shared" si="93"/>
        <v>69.868656000000001</v>
      </c>
      <c r="V162" s="64">
        <f t="shared" si="94"/>
        <v>4.9393657225789855</v>
      </c>
      <c r="W162" s="64">
        <f t="shared" si="95"/>
        <v>0.16700000000000009</v>
      </c>
      <c r="X162" s="74">
        <f t="shared" si="96"/>
        <v>2.5020526250761871E-2</v>
      </c>
      <c r="Y162" s="64">
        <f t="shared" si="97"/>
        <v>0.54188753296571623</v>
      </c>
      <c r="Z162" s="64">
        <f t="shared" si="98"/>
        <v>5.4812532555447016</v>
      </c>
      <c r="AB162" s="70">
        <f t="shared" si="99"/>
        <v>0.24</v>
      </c>
    </row>
    <row r="163" spans="1:28" ht="20.25" customHeight="1" x14ac:dyDescent="0.2">
      <c r="A163" s="2">
        <f t="shared" si="101"/>
        <v>158</v>
      </c>
      <c r="B163" s="120">
        <v>41890</v>
      </c>
      <c r="C163" s="123">
        <v>0.71180555555555547</v>
      </c>
      <c r="D163" s="121">
        <v>2.4300000000000002</v>
      </c>
      <c r="E163" s="119">
        <v>1.25</v>
      </c>
      <c r="F163" s="9">
        <v>62</v>
      </c>
      <c r="G163" s="1">
        <v>12</v>
      </c>
      <c r="O163" s="61">
        <f t="shared" ref="O163:O168" si="102">((B163 +C163) - (B162 + C162)) * 24 * 60</f>
        <v>1.9999999960418791</v>
      </c>
      <c r="P163" s="64">
        <f t="shared" ref="P163:P168" si="103">P162+O163/60</f>
        <v>54.783333333267365</v>
      </c>
      <c r="Q163" s="61">
        <f t="shared" ref="Q163:Q169" si="104">F163*$F$2/1000*273/(273+L163)</f>
        <v>62.868000000000002</v>
      </c>
      <c r="R163" s="62">
        <f t="shared" ref="R163:R168" si="105">$N$2-K163</f>
        <v>4059</v>
      </c>
      <c r="S163" s="63">
        <f t="shared" ref="S163:S168" si="106">IF(I163=J163,0,R163*(J163-I163))*273/(273+L163)</f>
        <v>0</v>
      </c>
      <c r="T163" s="73" t="str">
        <f t="shared" si="100"/>
        <v>95.7</v>
      </c>
      <c r="U163" s="61">
        <f t="shared" ref="U163:U168" si="107">(S163+Q163)*T163/100</f>
        <v>60.164676</v>
      </c>
      <c r="V163" s="64">
        <f t="shared" ref="V163:V168" si="108">V162+U163/1000</f>
        <v>4.9995303985789858</v>
      </c>
      <c r="W163" s="64">
        <f t="shared" ref="W163:W168" si="109">W162+(G163+K163)/1000</f>
        <v>0.1790000000000001</v>
      </c>
      <c r="X163" s="74">
        <f t="shared" ref="X163:X168" si="110">0.026*EXP(-0.016*E163)</f>
        <v>2.5485165505975637E-2</v>
      </c>
      <c r="Y163" s="64">
        <f t="shared" ref="Y163:Y168" si="111">(W163-(X163-X162))*(E163+1)*1*273/(273+L163)*T163/100</f>
        <v>0.38443126552371121</v>
      </c>
      <c r="Z163" s="64">
        <f t="shared" ref="Z163:Z168" si="112">V163+Y163</f>
        <v>5.3839616641026975</v>
      </c>
      <c r="AB163" s="70">
        <f t="shared" ref="AB163:AB168" si="113">E163/10</f>
        <v>0.125</v>
      </c>
    </row>
    <row r="164" spans="1:28" ht="20.25" customHeight="1" x14ac:dyDescent="0.2">
      <c r="A164" s="2">
        <f t="shared" si="101"/>
        <v>159</v>
      </c>
      <c r="B164" s="120">
        <v>41890</v>
      </c>
      <c r="C164" s="117">
        <v>0.71736111111111101</v>
      </c>
      <c r="D164" s="121">
        <v>1.71</v>
      </c>
      <c r="E164" s="119">
        <v>0.69</v>
      </c>
      <c r="F164" s="9">
        <v>0</v>
      </c>
      <c r="G164" s="1">
        <v>0</v>
      </c>
      <c r="O164" s="61">
        <f t="shared" si="102"/>
        <v>8.0000000051222742</v>
      </c>
      <c r="P164" s="64">
        <f t="shared" si="103"/>
        <v>54.916666666686069</v>
      </c>
      <c r="Q164" s="61">
        <f t="shared" si="104"/>
        <v>0</v>
      </c>
      <c r="R164" s="62">
        <f t="shared" si="105"/>
        <v>4059</v>
      </c>
      <c r="S164" s="63">
        <f t="shared" si="106"/>
        <v>0</v>
      </c>
      <c r="T164" s="73" t="str">
        <f t="shared" si="100"/>
        <v>95.7</v>
      </c>
      <c r="U164" s="61">
        <f t="shared" si="107"/>
        <v>0</v>
      </c>
      <c r="V164" s="64">
        <f t="shared" si="108"/>
        <v>4.9995303985789858</v>
      </c>
      <c r="W164" s="64">
        <f t="shared" si="109"/>
        <v>0.1790000000000001</v>
      </c>
      <c r="X164" s="74">
        <f t="shared" si="110"/>
        <v>2.5714538646041837E-2</v>
      </c>
      <c r="Y164" s="64">
        <f t="shared" si="111"/>
        <v>0.28913109793937686</v>
      </c>
      <c r="Z164" s="64">
        <f t="shared" si="112"/>
        <v>5.2886614965183627</v>
      </c>
      <c r="AB164" s="70">
        <f t="shared" si="113"/>
        <v>6.8999999999999992E-2</v>
      </c>
    </row>
    <row r="165" spans="1:28" ht="20.25" customHeight="1" x14ac:dyDescent="0.2">
      <c r="A165" s="2">
        <f t="shared" si="101"/>
        <v>160</v>
      </c>
      <c r="B165" s="120">
        <v>41890</v>
      </c>
      <c r="C165" s="117">
        <v>0.71875</v>
      </c>
      <c r="D165" s="121">
        <v>0.74</v>
      </c>
      <c r="E165" s="119">
        <v>0</v>
      </c>
      <c r="F165" s="9">
        <v>270</v>
      </c>
      <c r="G165" s="1">
        <v>6</v>
      </c>
      <c r="O165" s="61">
        <f t="shared" si="102"/>
        <v>1.9999999960418791</v>
      </c>
      <c r="P165" s="64">
        <f t="shared" si="103"/>
        <v>54.949999999953434</v>
      </c>
      <c r="Q165" s="61">
        <f t="shared" si="104"/>
        <v>273.77999999999997</v>
      </c>
      <c r="R165" s="62">
        <f t="shared" si="105"/>
        <v>4059</v>
      </c>
      <c r="S165" s="63">
        <f t="shared" si="106"/>
        <v>0</v>
      </c>
      <c r="T165" s="73" t="str">
        <f t="shared" si="100"/>
        <v>95.7</v>
      </c>
      <c r="U165" s="61">
        <f t="shared" si="107"/>
        <v>262.00745999999998</v>
      </c>
      <c r="V165" s="64">
        <f t="shared" si="108"/>
        <v>5.2615378585789863</v>
      </c>
      <c r="W165" s="64">
        <f t="shared" si="109"/>
        <v>0.18500000000000011</v>
      </c>
      <c r="X165" s="74">
        <f t="shared" si="110"/>
        <v>2.5999999999999999E-2</v>
      </c>
      <c r="Y165" s="64">
        <f t="shared" si="111"/>
        <v>0.17677181348426216</v>
      </c>
      <c r="Z165" s="64">
        <f t="shared" si="112"/>
        <v>5.438309672063248</v>
      </c>
      <c r="AB165" s="70">
        <f t="shared" si="113"/>
        <v>0</v>
      </c>
    </row>
    <row r="166" spans="1:28" ht="20.25" customHeight="1" x14ac:dyDescent="0.2">
      <c r="A166" s="2">
        <f t="shared" si="101"/>
        <v>161</v>
      </c>
      <c r="B166" s="120">
        <v>41890</v>
      </c>
      <c r="D166" s="121">
        <v>0</v>
      </c>
      <c r="E166" s="119">
        <v>0</v>
      </c>
      <c r="F166" s="9">
        <v>58</v>
      </c>
      <c r="G166" s="1">
        <v>0</v>
      </c>
      <c r="O166" s="61">
        <f t="shared" si="102"/>
        <v>-1035</v>
      </c>
      <c r="P166" s="64">
        <f t="shared" si="103"/>
        <v>37.699999999953434</v>
      </c>
      <c r="Q166" s="61">
        <f t="shared" si="104"/>
        <v>58.811999999999998</v>
      </c>
      <c r="R166" s="62">
        <f t="shared" si="105"/>
        <v>4059</v>
      </c>
      <c r="S166" s="63">
        <f t="shared" si="106"/>
        <v>0</v>
      </c>
      <c r="T166" s="73" t="str">
        <f t="shared" si="100"/>
        <v>95.7</v>
      </c>
      <c r="U166" s="61">
        <f t="shared" si="107"/>
        <v>56.283084000000002</v>
      </c>
      <c r="V166" s="64">
        <f t="shared" si="108"/>
        <v>5.3178209425789866</v>
      </c>
      <c r="W166" s="64">
        <f t="shared" si="109"/>
        <v>0.18500000000000011</v>
      </c>
      <c r="X166" s="74">
        <f t="shared" si="110"/>
        <v>2.5999999999999999E-2</v>
      </c>
      <c r="Y166" s="64">
        <f t="shared" si="111"/>
        <v>0.17704500000000009</v>
      </c>
      <c r="Z166" s="64">
        <f t="shared" si="112"/>
        <v>5.4948659425789863</v>
      </c>
      <c r="AB166" s="70">
        <f t="shared" si="113"/>
        <v>0</v>
      </c>
    </row>
    <row r="167" spans="1:28" ht="20.25" customHeight="1" x14ac:dyDescent="0.2">
      <c r="D167" s="121">
        <v>0</v>
      </c>
      <c r="E167" s="119">
        <v>0</v>
      </c>
      <c r="F167" s="9">
        <v>105</v>
      </c>
      <c r="G167" s="1">
        <v>0</v>
      </c>
      <c r="O167" s="61">
        <f t="shared" si="102"/>
        <v>-60321600</v>
      </c>
      <c r="P167" s="64">
        <f t="shared" si="103"/>
        <v>-1005322.3</v>
      </c>
      <c r="Q167" s="61">
        <f t="shared" si="104"/>
        <v>106.47</v>
      </c>
      <c r="R167" s="62">
        <f t="shared" si="105"/>
        <v>4059</v>
      </c>
      <c r="S167" s="63">
        <f t="shared" si="106"/>
        <v>0</v>
      </c>
      <c r="T167" s="73" t="str">
        <f t="shared" si="100"/>
        <v>95.7</v>
      </c>
      <c r="U167" s="61">
        <f t="shared" si="107"/>
        <v>101.89179</v>
      </c>
      <c r="V167" s="64">
        <f t="shared" si="108"/>
        <v>5.4197127325789864</v>
      </c>
      <c r="W167" s="64">
        <f t="shared" si="109"/>
        <v>0.18500000000000011</v>
      </c>
      <c r="X167" s="74">
        <f t="shared" si="110"/>
        <v>2.5999999999999999E-2</v>
      </c>
      <c r="Y167" s="64">
        <f t="shared" si="111"/>
        <v>0.17704500000000009</v>
      </c>
      <c r="Z167" s="64">
        <f t="shared" si="112"/>
        <v>5.5967577325789861</v>
      </c>
      <c r="AB167" s="70">
        <f t="shared" si="113"/>
        <v>0</v>
      </c>
    </row>
    <row r="168" spans="1:28" ht="20.25" customHeight="1" x14ac:dyDescent="0.2">
      <c r="D168" s="121">
        <v>0</v>
      </c>
      <c r="E168" s="119">
        <v>0</v>
      </c>
      <c r="F168" s="9">
        <v>105.1</v>
      </c>
      <c r="G168" s="1">
        <v>0</v>
      </c>
      <c r="O168" s="61">
        <f t="shared" si="102"/>
        <v>0</v>
      </c>
      <c r="P168" s="64">
        <f t="shared" si="103"/>
        <v>-1005322.3</v>
      </c>
      <c r="Q168" s="61">
        <f t="shared" si="104"/>
        <v>106.5714</v>
      </c>
      <c r="R168" s="62">
        <f t="shared" si="105"/>
        <v>4059</v>
      </c>
      <c r="S168" s="63">
        <f t="shared" si="106"/>
        <v>0</v>
      </c>
      <c r="T168" s="73" t="str">
        <f t="shared" si="100"/>
        <v>95.7</v>
      </c>
      <c r="U168" s="61">
        <f t="shared" si="107"/>
        <v>101.9888298</v>
      </c>
      <c r="V168" s="64">
        <f t="shared" si="108"/>
        <v>5.5217015623789862</v>
      </c>
      <c r="W168" s="64">
        <f t="shared" si="109"/>
        <v>0.18500000000000011</v>
      </c>
      <c r="X168" s="74">
        <f t="shared" si="110"/>
        <v>2.5999999999999999E-2</v>
      </c>
      <c r="Y168" s="64">
        <f t="shared" si="111"/>
        <v>0.17704500000000009</v>
      </c>
      <c r="Z168" s="64">
        <f t="shared" si="112"/>
        <v>5.6987465623789859</v>
      </c>
      <c r="AB168" s="70">
        <f t="shared" si="113"/>
        <v>0</v>
      </c>
    </row>
    <row r="169" spans="1:28" ht="20.25" customHeight="1" x14ac:dyDescent="0.2">
      <c r="F169" s="9">
        <v>224</v>
      </c>
      <c r="O169" s="61">
        <f t="shared" ref="O169" si="114">((B169 +C169) - (B168 + C168)) * 24 * 60</f>
        <v>0</v>
      </c>
      <c r="P169" s="64">
        <f t="shared" ref="P169" si="115">P168+O169/60</f>
        <v>-1005322.3</v>
      </c>
      <c r="Q169" s="61">
        <f t="shared" ref="Q169" si="116">F169*$F$2/1000*273/(273+L169)</f>
        <v>227.136</v>
      </c>
      <c r="R169" s="62">
        <f t="shared" ref="R169" si="117">$N$2-K169</f>
        <v>4059</v>
      </c>
      <c r="S169" s="63">
        <f t="shared" ref="S169" si="118">IF(I169=J169,0,R169*(J169-I169))*273/(273+L169)</f>
        <v>0</v>
      </c>
      <c r="T169" s="73" t="str">
        <f t="shared" si="100"/>
        <v>95.7</v>
      </c>
      <c r="U169" s="61">
        <f t="shared" ref="U169" si="119">(S169+Q169)*T169/100</f>
        <v>217.36915199999999</v>
      </c>
      <c r="V169" s="64">
        <f t="shared" ref="V169" si="120">V168+U169/1000</f>
        <v>5.7390707143789861</v>
      </c>
      <c r="W169" s="64">
        <f t="shared" ref="W169" si="121">W168+(G169+K169)/1000</f>
        <v>0.18500000000000011</v>
      </c>
      <c r="X169" s="74">
        <f t="shared" ref="X169" si="122">0.026*EXP(-0.016*E169)</f>
        <v>2.5999999999999999E-2</v>
      </c>
      <c r="Y169" s="64">
        <f t="shared" ref="Y169" si="123">(W169-(X169-X168))*(E169+1)*1*273/(273+L169)*T169/100</f>
        <v>0.17704500000000009</v>
      </c>
      <c r="Z169" s="64">
        <f t="shared" ref="Z169" si="124">V169+Y169</f>
        <v>5.9161157143789858</v>
      </c>
      <c r="AB169" s="70">
        <f t="shared" ref="AB169" si="125">E169/10</f>
        <v>0</v>
      </c>
    </row>
    <row r="170" spans="1:28" ht="20.25" customHeight="1" x14ac:dyDescent="0.2"/>
    <row r="171" spans="1:28" ht="20.25" customHeight="1" x14ac:dyDescent="0.2"/>
    <row r="172" spans="1:28" ht="20.25" customHeight="1" x14ac:dyDescent="0.2"/>
    <row r="173" spans="1:28" ht="20.25" customHeight="1" x14ac:dyDescent="0.2"/>
    <row r="174" spans="1:28" ht="20.25" customHeight="1" x14ac:dyDescent="0.2"/>
    <row r="175" spans="1:28" ht="20.25" customHeight="1" x14ac:dyDescent="0.2"/>
    <row r="176" spans="1:28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opLeftCell="A64" workbookViewId="0">
      <selection activeCell="E4" sqref="E4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375" style="10" customWidth="1"/>
    <col min="7" max="7" width="13.125" style="10" customWidth="1"/>
    <col min="8" max="8" width="9" style="10" customWidth="1"/>
    <col min="9" max="9" width="11.375" style="10" customWidth="1"/>
    <col min="10" max="16384" width="10.75" style="10"/>
  </cols>
  <sheetData>
    <row r="1" spans="1:21" ht="23.25" customHeight="1" x14ac:dyDescent="0.2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27</v>
      </c>
    </row>
    <row r="3" spans="1:21" s="16" customFormat="1" ht="63" customHeight="1" x14ac:dyDescent="0.2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 x14ac:dyDescent="0.2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6.4799999999999995</v>
      </c>
      <c r="C4" s="18">
        <f t="shared" ref="C4:C67" ca="1" si="2">INDIRECT(CONCATENATE("'",$M$1,"'!E",ROW()+2))/10</f>
        <v>6.4700000000000006</v>
      </c>
      <c r="D4" s="19">
        <f ca="1">(INDIRECT(CONCATENATE("'",$M$1,"'!R",ROW()+2))+INDIRECT(CONCATENATE("'",$M$1,"'!T",ROW()+2)))/1000</f>
        <v>4.1546705789304967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4.3478260869565223E-2</v>
      </c>
      <c r="I4" s="19">
        <f ca="1">INDIRECT(CONCATENATE("'",$M$1,"'!y",ROW()+2))</f>
        <v>0</v>
      </c>
      <c r="J4" s="21"/>
    </row>
    <row r="5" spans="1:21" x14ac:dyDescent="0.2">
      <c r="A5" s="17">
        <f t="shared" ca="1" si="0"/>
        <v>2</v>
      </c>
      <c r="B5" s="18">
        <f t="shared" ca="1" si="1"/>
        <v>6.4799999999999995</v>
      </c>
      <c r="C5" s="18">
        <f t="shared" ca="1" si="2"/>
        <v>6.3</v>
      </c>
      <c r="D5" s="19">
        <f t="shared" ref="D5:D68" ca="1" si="5">D4+(INDIRECT(CONCATENATE("'",$M$1,"'!R",ROW()+2))+INDIRECT(CONCATENATE("'",$M$1,"'!T",ROW()+2)))/1000</f>
        <v>8.3093411578609935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9.4886518078168367E-3</v>
      </c>
      <c r="H5" s="20">
        <f t="shared" ca="1" si="4"/>
        <v>8.3333333333333356E-2</v>
      </c>
      <c r="I5" s="19">
        <f t="shared" ref="I5:I68" ca="1" si="8">INDIRECT(CONCATENATE("'",$M$1,"'!y",ROW()+2))</f>
        <v>-0.45852393847215972</v>
      </c>
      <c r="J5" s="21"/>
    </row>
    <row r="6" spans="1:21" x14ac:dyDescent="0.2">
      <c r="A6" s="17">
        <f t="shared" ca="1" si="0"/>
        <v>3</v>
      </c>
      <c r="B6" s="18">
        <f t="shared" ca="1" si="1"/>
        <v>6.3</v>
      </c>
      <c r="C6" s="18">
        <f t="shared" ca="1" si="2"/>
        <v>5.5</v>
      </c>
      <c r="D6" s="19">
        <f t="shared" ca="1" si="5"/>
        <v>12.464011736791491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1.0784355703721115E-2</v>
      </c>
      <c r="H6" s="20">
        <f t="shared" ca="1" si="4"/>
        <v>0.12000000000000004</v>
      </c>
      <c r="I6" s="19">
        <f t="shared" ca="1" si="8"/>
        <v>0.14488408137186212</v>
      </c>
      <c r="J6" s="21"/>
    </row>
    <row r="7" spans="1:21" x14ac:dyDescent="0.2">
      <c r="A7" s="17">
        <f t="shared" ca="1" si="0"/>
        <v>4</v>
      </c>
      <c r="B7" s="18">
        <f t="shared" ca="1" si="1"/>
        <v>6.2</v>
      </c>
      <c r="C7" s="18">
        <f t="shared" ca="1" si="2"/>
        <v>5.7</v>
      </c>
      <c r="D7" s="19">
        <f t="shared" ca="1" si="5"/>
        <v>16.618682315721987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1.0444719482537236E-2</v>
      </c>
      <c r="H7" s="20">
        <f t="shared" ca="1" si="4"/>
        <v>0.15384615384615388</v>
      </c>
      <c r="I7" s="19">
        <f t="shared" ca="1" si="8"/>
        <v>0.2962907313641695</v>
      </c>
      <c r="J7" s="21"/>
    </row>
    <row r="8" spans="1:21" x14ac:dyDescent="0.2">
      <c r="A8" s="17">
        <f t="shared" ca="1" si="0"/>
        <v>5</v>
      </c>
      <c r="B8" s="18">
        <f t="shared" ca="1" si="1"/>
        <v>6.13</v>
      </c>
      <c r="C8" s="18">
        <f t="shared" ca="1" si="2"/>
        <v>5.74</v>
      </c>
      <c r="D8" s="19">
        <f t="shared" ca="1" si="5"/>
        <v>20.773352894652483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1.0378086730096448E-2</v>
      </c>
      <c r="H8" s="20">
        <f ca="1">D8/MAX(D8:D29)</f>
        <v>0.19230769230769235</v>
      </c>
      <c r="I8" s="19">
        <f t="shared" ca="1" si="8"/>
        <v>0.3389525882694791</v>
      </c>
      <c r="J8" s="21"/>
    </row>
    <row r="9" spans="1:21" x14ac:dyDescent="0.2">
      <c r="A9" s="17">
        <f t="shared" ca="1" si="0"/>
        <v>6</v>
      </c>
      <c r="B9" s="18">
        <f t="shared" ca="1" si="1"/>
        <v>6.07</v>
      </c>
      <c r="C9" s="18">
        <f t="shared" ca="1" si="2"/>
        <v>5.6899999999999995</v>
      </c>
      <c r="D9" s="19">
        <f t="shared" ca="1" si="5"/>
        <v>24.928023473582979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1.0461444410083348E-2</v>
      </c>
      <c r="H9" s="20">
        <f ca="1">D9/MAX(D9:D29)</f>
        <v>0.23076923076923081</v>
      </c>
      <c r="I9" s="19">
        <f t="shared" ca="1" si="8"/>
        <v>0.38313540233127003</v>
      </c>
      <c r="J9" s="21"/>
    </row>
    <row r="10" spans="1:21" x14ac:dyDescent="0.2">
      <c r="A10" s="17">
        <f t="shared" ca="1" si="0"/>
        <v>7</v>
      </c>
      <c r="B10" s="18">
        <f t="shared" ca="1" si="1"/>
        <v>6.0090000000000003</v>
      </c>
      <c r="C10" s="18">
        <f t="shared" ca="1" si="2"/>
        <v>5.7</v>
      </c>
      <c r="D10" s="19">
        <f t="shared" ca="1" si="5"/>
        <v>29.082694052513475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1.0444719482537236E-2</v>
      </c>
      <c r="H10" s="20">
        <f ca="1">D10/MAX(D10:D29)</f>
        <v>0.26923076923076927</v>
      </c>
      <c r="I10" s="19">
        <f t="shared" ca="1" si="8"/>
        <v>0.44483953466803217</v>
      </c>
      <c r="J10" s="21"/>
    </row>
    <row r="11" spans="1:21" x14ac:dyDescent="0.2">
      <c r="A11" s="17">
        <f t="shared" ca="1" si="0"/>
        <v>8</v>
      </c>
      <c r="B11" s="18">
        <f t="shared" ca="1" si="1"/>
        <v>5.96</v>
      </c>
      <c r="C11" s="18">
        <f t="shared" ca="1" si="2"/>
        <v>5.4700000000000006</v>
      </c>
      <c r="D11" s="19">
        <f t="shared" ca="1" si="5"/>
        <v>33.237364631443974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1.0836245045892689E-2</v>
      </c>
      <c r="H11" s="20">
        <f t="shared" ref="H11:H26" ca="1" si="9">D11/MAX(D11:D29)</f>
        <v>0.30769230769230776</v>
      </c>
      <c r="I11" s="19">
        <f t="shared" ca="1" si="8"/>
        <v>0.45873279731562744</v>
      </c>
      <c r="J11" s="21"/>
    </row>
    <row r="12" spans="1:21" x14ac:dyDescent="0.2">
      <c r="A12" s="17">
        <f t="shared" ca="1" si="0"/>
        <v>9</v>
      </c>
      <c r="B12" s="18">
        <f t="shared" ca="1" si="1"/>
        <v>5.89</v>
      </c>
      <c r="C12" s="18">
        <f t="shared" ca="1" si="2"/>
        <v>5.33</v>
      </c>
      <c r="D12" s="19">
        <f t="shared" ca="1" si="5"/>
        <v>37.392035210374473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1.1081715945121346E-2</v>
      </c>
      <c r="H12" s="20">
        <f t="shared" ca="1" si="9"/>
        <v>0.33333333333333348</v>
      </c>
      <c r="I12" s="19">
        <f t="shared" ca="1" si="8"/>
        <v>0.50673924532198977</v>
      </c>
      <c r="J12" s="21"/>
    </row>
    <row r="13" spans="1:21" x14ac:dyDescent="0.2">
      <c r="A13" s="17">
        <f t="shared" ca="1" si="0"/>
        <v>10</v>
      </c>
      <c r="B13" s="18">
        <f t="shared" ca="1" si="1"/>
        <v>5.8100000000000005</v>
      </c>
      <c r="C13" s="18">
        <f t="shared" ca="1" si="2"/>
        <v>5.38</v>
      </c>
      <c r="D13" s="19">
        <f t="shared" ca="1" si="5"/>
        <v>41.546705789304973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1.0993415888719117E-2</v>
      </c>
      <c r="H13" s="20">
        <f t="shared" ca="1" si="9"/>
        <v>0.35714285714285732</v>
      </c>
      <c r="I13" s="19">
        <f t="shared" ca="1" si="8"/>
        <v>0.58133159899158282</v>
      </c>
      <c r="J13" s="21"/>
    </row>
    <row r="14" spans="1:21" x14ac:dyDescent="0.2">
      <c r="A14" s="17">
        <f t="shared" ca="1" si="0"/>
        <v>11</v>
      </c>
      <c r="B14" s="18">
        <f t="shared" ca="1" si="1"/>
        <v>5.7130000000000001</v>
      </c>
      <c r="C14" s="18">
        <f t="shared" ca="1" si="2"/>
        <v>5.38</v>
      </c>
      <c r="D14" s="19">
        <f t="shared" ca="1" si="5"/>
        <v>45.701376368235472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1.0993415888719117E-2</v>
      </c>
      <c r="H14" s="20">
        <f t="shared" ca="1" si="9"/>
        <v>0.37931034482758641</v>
      </c>
      <c r="I14" s="19">
        <f t="shared" ca="1" si="8"/>
        <v>0.62912972704694825</v>
      </c>
      <c r="J14" s="21"/>
    </row>
    <row r="15" spans="1:21" x14ac:dyDescent="0.2">
      <c r="A15" s="17">
        <f t="shared" ca="1" si="0"/>
        <v>12</v>
      </c>
      <c r="B15" s="18">
        <f t="shared" ca="1" si="1"/>
        <v>5.6470000000000002</v>
      </c>
      <c r="C15" s="18">
        <f t="shared" ca="1" si="2"/>
        <v>5.3</v>
      </c>
      <c r="D15" s="19">
        <f t="shared" ca="1" si="5"/>
        <v>49.856046947165972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1.1135036047529152E-2</v>
      </c>
      <c r="H15" s="20">
        <f t="shared" ca="1" si="9"/>
        <v>0.40000000000000024</v>
      </c>
      <c r="I15" s="19">
        <f t="shared" ca="1" si="8"/>
        <v>0.66429106749803313</v>
      </c>
      <c r="J15" s="21"/>
    </row>
    <row r="16" spans="1:21" x14ac:dyDescent="0.2">
      <c r="A16" s="17">
        <f t="shared" ca="1" si="0"/>
        <v>13</v>
      </c>
      <c r="B16" s="18">
        <f t="shared" ca="1" si="1"/>
        <v>5.5960000000000001</v>
      </c>
      <c r="C16" s="18">
        <f t="shared" ca="1" si="2"/>
        <v>5.2229999999999999</v>
      </c>
      <c r="D16" s="19">
        <f t="shared" ca="1" si="5"/>
        <v>54.010717526096471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1.1273068223941241E-2</v>
      </c>
      <c r="H16" s="20">
        <f t="shared" ca="1" si="9"/>
        <v>0.41935483870967766</v>
      </c>
      <c r="I16" s="19">
        <f t="shared" ca="1" si="8"/>
        <v>0.70592693772288262</v>
      </c>
      <c r="J16" s="21"/>
    </row>
    <row r="17" spans="1:10" x14ac:dyDescent="0.2">
      <c r="A17" s="17">
        <f t="shared" ca="1" si="0"/>
        <v>14</v>
      </c>
      <c r="B17" s="18">
        <f t="shared" ca="1" si="1"/>
        <v>5.2229999999999999</v>
      </c>
      <c r="C17" s="18">
        <f t="shared" ca="1" si="2"/>
        <v>5.2229999999999999</v>
      </c>
      <c r="D17" s="19">
        <f t="shared" ca="1" si="5"/>
        <v>58.16538810502697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1.1273068223941241E-2</v>
      </c>
      <c r="H17" s="20">
        <f t="shared" ca="1" si="9"/>
        <v>0.43750000000000022</v>
      </c>
      <c r="I17" s="19">
        <f t="shared" ca="1" si="8"/>
        <v>0.71295628830584978</v>
      </c>
      <c r="J17" s="21"/>
    </row>
    <row r="18" spans="1:10" x14ac:dyDescent="0.2">
      <c r="A18" s="17">
        <f t="shared" ca="1" si="0"/>
        <v>15</v>
      </c>
      <c r="B18" s="18">
        <f t="shared" ca="1" si="1"/>
        <v>5.5299999999999994</v>
      </c>
      <c r="C18" s="18">
        <f t="shared" ca="1" si="2"/>
        <v>5.1070000000000002</v>
      </c>
      <c r="D18" s="19">
        <f t="shared" ca="1" si="5"/>
        <v>62.32005868395747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1.1484250075581222E-2</v>
      </c>
      <c r="H18" s="20">
        <f t="shared" ca="1" si="9"/>
        <v>0.45454545454545475</v>
      </c>
      <c r="I18" s="19">
        <f t="shared" ca="1" si="8"/>
        <v>0.73671489121051692</v>
      </c>
      <c r="J18" s="21"/>
    </row>
    <row r="19" spans="1:10" x14ac:dyDescent="0.2">
      <c r="A19" s="17">
        <f t="shared" ca="1" si="0"/>
        <v>16</v>
      </c>
      <c r="B19" s="18">
        <f t="shared" ca="1" si="1"/>
        <v>5.4799999999999995</v>
      </c>
      <c r="C19" s="18">
        <f t="shared" ca="1" si="2"/>
        <v>5.08</v>
      </c>
      <c r="D19" s="19">
        <f t="shared" ca="1" si="5"/>
        <v>66.474729262887962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1.1533969352221882E-2</v>
      </c>
      <c r="H19" s="20">
        <f t="shared" ca="1" si="9"/>
        <v>0.47058823529411775</v>
      </c>
      <c r="I19" s="19">
        <f t="shared" ca="1" si="8"/>
        <v>0.76567512214720779</v>
      </c>
      <c r="J19" s="21"/>
    </row>
    <row r="20" spans="1:10" x14ac:dyDescent="0.2">
      <c r="A20" s="17">
        <f t="shared" ca="1" si="0"/>
        <v>17</v>
      </c>
      <c r="B20" s="18">
        <f t="shared" ca="1" si="1"/>
        <v>5.42</v>
      </c>
      <c r="C20" s="18">
        <f t="shared" ca="1" si="2"/>
        <v>5.0200000000000005</v>
      </c>
      <c r="D20" s="19">
        <f t="shared" ca="1" si="5"/>
        <v>70.629399841818454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1.1645228648153604E-2</v>
      </c>
      <c r="H20" s="20">
        <f t="shared" ca="1" si="9"/>
        <v>0.48571428571428577</v>
      </c>
      <c r="I20" s="19">
        <f t="shared" ca="1" si="8"/>
        <v>0.77828353107699966</v>
      </c>
    </row>
    <row r="21" spans="1:10" x14ac:dyDescent="0.2">
      <c r="A21" s="17">
        <f t="shared" ca="1" si="0"/>
        <v>18</v>
      </c>
      <c r="B21" s="18">
        <f t="shared" ca="1" si="1"/>
        <v>5.37</v>
      </c>
      <c r="C21" s="18">
        <f t="shared" ca="1" si="2"/>
        <v>4.9049999999999994</v>
      </c>
      <c r="D21" s="19">
        <f t="shared" ca="1" si="5"/>
        <v>74.784070420748947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1.1861484306073963E-2</v>
      </c>
      <c r="H21" s="20">
        <f t="shared" ca="1" si="9"/>
        <v>0.5</v>
      </c>
      <c r="I21" s="19">
        <f t="shared" ca="1" si="8"/>
        <v>0.77971656180566373</v>
      </c>
    </row>
    <row r="22" spans="1:10" x14ac:dyDescent="0.2">
      <c r="A22" s="17">
        <f t="shared" ca="1" si="0"/>
        <v>19</v>
      </c>
      <c r="B22" s="18">
        <f t="shared" ca="1" si="1"/>
        <v>5.3</v>
      </c>
      <c r="C22" s="18">
        <f t="shared" ca="1" si="2"/>
        <v>4.8899999999999997</v>
      </c>
      <c r="D22" s="19">
        <f t="shared" ca="1" si="5"/>
        <v>78.938740999679439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1.1889986056828606E-2</v>
      </c>
      <c r="H22" s="20">
        <f t="shared" ca="1" si="9"/>
        <v>0.51351351351351349</v>
      </c>
      <c r="I22" s="19">
        <f t="shared" ca="1" si="8"/>
        <v>0.81021285834878665</v>
      </c>
    </row>
    <row r="23" spans="1:10" x14ac:dyDescent="0.2">
      <c r="A23" s="17">
        <f t="shared" ca="1" si="0"/>
        <v>20</v>
      </c>
      <c r="B23" s="18">
        <f t="shared" ca="1" si="1"/>
        <v>5.25</v>
      </c>
      <c r="C23" s="18">
        <f t="shared" ca="1" si="2"/>
        <v>4.76</v>
      </c>
      <c r="D23" s="19">
        <f t="shared" ca="1" si="5"/>
        <v>83.093411578609931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1.213988773453527E-2</v>
      </c>
      <c r="H23" s="20">
        <f t="shared" ca="1" si="9"/>
        <v>0.52631578947368407</v>
      </c>
      <c r="I23" s="19">
        <f t="shared" ca="1" si="8"/>
        <v>0.80205887004747423</v>
      </c>
    </row>
    <row r="24" spans="1:10" x14ac:dyDescent="0.2">
      <c r="A24" s="17">
        <f t="shared" ca="1" si="0"/>
        <v>21</v>
      </c>
      <c r="B24" s="18">
        <f t="shared" ca="1" si="1"/>
        <v>5.18</v>
      </c>
      <c r="C24" s="18">
        <f t="shared" ca="1" si="2"/>
        <v>4.74</v>
      </c>
      <c r="D24" s="19">
        <f t="shared" ca="1" si="5"/>
        <v>87.248082157540424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1.2178797597864031E-2</v>
      </c>
      <c r="H24" s="20">
        <f t="shared" ca="1" si="9"/>
        <v>0.53846153846153832</v>
      </c>
      <c r="I24" s="19">
        <f t="shared" ca="1" si="8"/>
        <v>0.83168037953351781</v>
      </c>
    </row>
    <row r="25" spans="1:10" x14ac:dyDescent="0.2">
      <c r="A25" s="17">
        <f t="shared" ca="1" si="0"/>
        <v>22</v>
      </c>
      <c r="B25" s="18">
        <f t="shared" ca="1" si="1"/>
        <v>5.12</v>
      </c>
      <c r="C25" s="18">
        <f t="shared" ca="1" si="2"/>
        <v>4.59</v>
      </c>
      <c r="D25" s="19">
        <f t="shared" ca="1" si="5"/>
        <v>91.402752736470916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1.2474624463041687E-2</v>
      </c>
      <c r="H25" s="20">
        <f t="shared" ca="1" si="9"/>
        <v>0.54999999999999971</v>
      </c>
      <c r="I25" s="19">
        <f t="shared" ca="1" si="8"/>
        <v>0.81681217411418405</v>
      </c>
    </row>
    <row r="26" spans="1:10" x14ac:dyDescent="0.2">
      <c r="A26" s="17">
        <f t="shared" ca="1" si="0"/>
        <v>23</v>
      </c>
      <c r="B26" s="18">
        <f t="shared" ca="1" si="1"/>
        <v>5.0460000000000003</v>
      </c>
      <c r="C26" s="18">
        <f t="shared" ca="1" si="2"/>
        <v>4.5</v>
      </c>
      <c r="D26" s="19">
        <f t="shared" ca="1" si="5"/>
        <v>95.557423315401408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1.2655558654959263E-2</v>
      </c>
      <c r="H26" s="20">
        <f t="shared" ca="1" si="9"/>
        <v>0.56097560975609728</v>
      </c>
      <c r="I26" s="19">
        <f t="shared" ca="1" si="8"/>
        <v>0.82819822356356898</v>
      </c>
    </row>
    <row r="27" spans="1:10" x14ac:dyDescent="0.2">
      <c r="A27" s="17">
        <f t="shared" ca="1" si="0"/>
        <v>24</v>
      </c>
      <c r="B27" s="18">
        <f t="shared" ca="1" si="1"/>
        <v>4.95</v>
      </c>
      <c r="C27" s="18">
        <f t="shared" ca="1" si="2"/>
        <v>4.49</v>
      </c>
      <c r="D27" s="19">
        <f t="shared" ca="1" si="5"/>
        <v>99.7120938943319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1.2675823756565259E-2</v>
      </c>
      <c r="H27" s="20">
        <f t="shared" ref="H27:H76" ca="1" si="10">D27/MAX(D27:D45)</f>
        <v>0.57142857142857106</v>
      </c>
      <c r="I27" s="19">
        <f t="shared" ca="1" si="8"/>
        <v>0.85540961945016003</v>
      </c>
    </row>
    <row r="28" spans="1:10" x14ac:dyDescent="0.2">
      <c r="A28" s="17">
        <f t="shared" ca="1" si="0"/>
        <v>25</v>
      </c>
      <c r="B28" s="18">
        <f t="shared" ca="1" si="1"/>
        <v>4.8899999999999997</v>
      </c>
      <c r="C28" s="18">
        <f t="shared" ca="1" si="2"/>
        <v>4.34</v>
      </c>
      <c r="D28" s="19">
        <f t="shared" ca="1" si="5"/>
        <v>103.86676447326239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1.2983723545137724E-2</v>
      </c>
      <c r="H28" s="20">
        <f t="shared" ca="1" si="10"/>
        <v>0.58139534883720889</v>
      </c>
      <c r="I28" s="19">
        <f t="shared" ca="1" si="8"/>
        <v>0.83647585464757801</v>
      </c>
    </row>
    <row r="29" spans="1:10" x14ac:dyDescent="0.2">
      <c r="A29" s="17">
        <f t="shared" ca="1" si="0"/>
        <v>26</v>
      </c>
      <c r="B29" s="18">
        <f t="shared" ca="1" si="1"/>
        <v>4.8100000000000005</v>
      </c>
      <c r="C29" s="18">
        <f t="shared" ca="1" si="2"/>
        <v>4.32</v>
      </c>
      <c r="D29" s="19">
        <f t="shared" ca="1" si="5"/>
        <v>108.02143505219288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1.3025338008111918E-2</v>
      </c>
      <c r="H29" s="20">
        <f t="shared" ca="1" si="10"/>
        <v>0.5909090909090905</v>
      </c>
      <c r="I29" s="19">
        <f t="shared" ca="1" si="8"/>
        <v>0.8651113900332702</v>
      </c>
    </row>
    <row r="30" spans="1:10" x14ac:dyDescent="0.2">
      <c r="A30" s="17">
        <f t="shared" ca="1" si="0"/>
        <v>27</v>
      </c>
      <c r="B30" s="18">
        <f t="shared" ca="1" si="1"/>
        <v>4.75</v>
      </c>
      <c r="C30" s="18">
        <f t="shared" ca="1" si="2"/>
        <v>4.2799999999999994</v>
      </c>
      <c r="D30" s="19">
        <f t="shared" ca="1" si="5"/>
        <v>112.17610563112338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1.3108967500283649E-2</v>
      </c>
      <c r="H30" s="20">
        <f t="shared" ca="1" si="10"/>
        <v>0.59999999999999953</v>
      </c>
      <c r="I30" s="19">
        <f t="shared" ca="1" si="8"/>
        <v>0.87647359871661268</v>
      </c>
    </row>
    <row r="31" spans="1:10" x14ac:dyDescent="0.2">
      <c r="A31" s="17">
        <f t="shared" ca="1" si="0"/>
        <v>28</v>
      </c>
      <c r="B31" s="18">
        <f t="shared" ca="1" si="1"/>
        <v>4.6959999999999997</v>
      </c>
      <c r="C31" s="18">
        <f t="shared" ca="1" si="2"/>
        <v>4.18</v>
      </c>
      <c r="D31" s="19">
        <f t="shared" ca="1" si="5"/>
        <v>116.33077621005387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1.3320397913094443E-2</v>
      </c>
      <c r="H31" s="20">
        <f t="shared" ca="1" si="10"/>
        <v>0.60869565217391253</v>
      </c>
      <c r="I31" s="19">
        <f t="shared" ca="1" si="8"/>
        <v>0.87170322455966509</v>
      </c>
    </row>
    <row r="32" spans="1:10" x14ac:dyDescent="0.2">
      <c r="A32" s="17">
        <f t="shared" ca="1" si="0"/>
        <v>29</v>
      </c>
      <c r="B32" s="18">
        <f t="shared" ca="1" si="1"/>
        <v>4.665</v>
      </c>
      <c r="C32" s="18">
        <f t="shared" ca="1" si="2"/>
        <v>4.16</v>
      </c>
      <c r="D32" s="19">
        <f t="shared" ca="1" si="5"/>
        <v>120.48544678898436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1.3363091459659027E-2</v>
      </c>
      <c r="H32" s="20">
        <f t="shared" ca="1" si="10"/>
        <v>0.61702127659574413</v>
      </c>
      <c r="I32" s="19">
        <f t="shared" ca="1" si="8"/>
        <v>0.89488466178581916</v>
      </c>
    </row>
    <row r="33" spans="1:9" x14ac:dyDescent="0.2">
      <c r="A33" s="17">
        <f t="shared" ca="1" si="0"/>
        <v>30</v>
      </c>
      <c r="B33" s="18">
        <f t="shared" ca="1" si="1"/>
        <v>4.8</v>
      </c>
      <c r="C33" s="18">
        <f t="shared" ca="1" si="2"/>
        <v>4.5</v>
      </c>
      <c r="D33" s="19">
        <f t="shared" ca="1" si="5"/>
        <v>124.64011736791485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1.2655558654959263E-2</v>
      </c>
      <c r="H33" s="20">
        <f t="shared" ca="1" si="10"/>
        <v>0.62499999999999933</v>
      </c>
      <c r="I33" s="19">
        <f t="shared" ca="1" si="8"/>
        <v>1.0213279255280987</v>
      </c>
    </row>
    <row r="34" spans="1:9" x14ac:dyDescent="0.2">
      <c r="A34" s="17">
        <f t="shared" ca="1" si="0"/>
        <v>31</v>
      </c>
      <c r="B34" s="18">
        <f t="shared" ca="1" si="1"/>
        <v>4.91</v>
      </c>
      <c r="C34" s="18">
        <f t="shared" ca="1" si="2"/>
        <v>4.49</v>
      </c>
      <c r="D34" s="19">
        <f t="shared" ca="1" si="5"/>
        <v>128.79478794684536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1.2675823756565259E-2</v>
      </c>
      <c r="H34" s="20">
        <f t="shared" ca="1" si="10"/>
        <v>0.63265306122448917</v>
      </c>
      <c r="I34" s="19">
        <f t="shared" ca="1" si="8"/>
        <v>1.0091044045020034</v>
      </c>
    </row>
    <row r="35" spans="1:9" x14ac:dyDescent="0.2">
      <c r="A35" s="17">
        <f t="shared" ca="1" si="0"/>
        <v>32</v>
      </c>
      <c r="B35" s="18">
        <f t="shared" ca="1" si="1"/>
        <v>4.88</v>
      </c>
      <c r="C35" s="18">
        <f t="shared" ca="1" si="2"/>
        <v>4.5</v>
      </c>
      <c r="D35" s="19">
        <f t="shared" ca="1" si="5"/>
        <v>132.94945852577587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1.2655558654959263E-2</v>
      </c>
      <c r="H35" s="20">
        <f t="shared" ca="1" si="10"/>
        <v>0.63999999999999946</v>
      </c>
      <c r="I35" s="19">
        <f t="shared" ca="1" si="8"/>
        <v>1.0350907942799292</v>
      </c>
    </row>
    <row r="36" spans="1:9" x14ac:dyDescent="0.2">
      <c r="A36" s="17">
        <f t="shared" ca="1" si="0"/>
        <v>33</v>
      </c>
      <c r="B36" s="18">
        <f t="shared" ca="1" si="1"/>
        <v>4.8600000000000003</v>
      </c>
      <c r="C36" s="18">
        <f t="shared" ca="1" si="2"/>
        <v>4.01</v>
      </c>
      <c r="D36" s="19">
        <f t="shared" ca="1" si="5"/>
        <v>137.10412910470637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1.3687685199215595E-2</v>
      </c>
      <c r="H36" s="20">
        <f t="shared" ca="1" si="10"/>
        <v>0.64705882352941124</v>
      </c>
      <c r="I36" s="19">
        <f t="shared" ca="1" si="8"/>
        <v>0.90311074737880415</v>
      </c>
    </row>
    <row r="37" spans="1:9" x14ac:dyDescent="0.2">
      <c r="A37" s="17">
        <f t="shared" ca="1" si="0"/>
        <v>34</v>
      </c>
      <c r="B37" s="18">
        <f t="shared" ca="1" si="1"/>
        <v>4.75</v>
      </c>
      <c r="C37" s="18">
        <f t="shared" ca="1" si="2"/>
        <v>4.3</v>
      </c>
      <c r="D37" s="19">
        <f t="shared" ca="1" si="5"/>
        <v>141.25879968363688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1.3067085850661136E-2</v>
      </c>
      <c r="H37" s="20">
        <f t="shared" ca="1" si="10"/>
        <v>0.6538461538461533</v>
      </c>
      <c r="I37" s="19">
        <f t="shared" ca="1" si="8"/>
        <v>1.0574530044131996</v>
      </c>
    </row>
    <row r="38" spans="1:9" x14ac:dyDescent="0.2">
      <c r="A38" s="17">
        <f t="shared" ca="1" si="0"/>
        <v>35</v>
      </c>
      <c r="B38" s="18">
        <f t="shared" ca="1" si="1"/>
        <v>4.7200000000000006</v>
      </c>
      <c r="C38" s="18">
        <f t="shared" ca="1" si="2"/>
        <v>4.0200000000000005</v>
      </c>
      <c r="D38" s="19">
        <f t="shared" ca="1" si="5"/>
        <v>145.41347026256739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1.3665802413793515E-2</v>
      </c>
      <c r="H38" s="20">
        <f t="shared" ca="1" si="10"/>
        <v>0.66037735849056556</v>
      </c>
      <c r="I38" s="19">
        <f t="shared" ca="1" si="8"/>
        <v>0.96180778417753687</v>
      </c>
    </row>
    <row r="39" spans="1:9" x14ac:dyDescent="0.2">
      <c r="A39" s="17">
        <f t="shared" ca="1" si="0"/>
        <v>36</v>
      </c>
      <c r="B39" s="18">
        <f t="shared" ca="1" si="1"/>
        <v>4.71</v>
      </c>
      <c r="C39" s="18">
        <f t="shared" ca="1" si="2"/>
        <v>4.0999999999999996</v>
      </c>
      <c r="D39" s="19">
        <f t="shared" ca="1" si="5"/>
        <v>149.56814084149789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1.349199488413245E-2</v>
      </c>
      <c r="H39" s="20">
        <f t="shared" ca="1" si="10"/>
        <v>0.66666666666666619</v>
      </c>
      <c r="I39" s="19">
        <f t="shared" ca="1" si="8"/>
        <v>1.0316157724793877</v>
      </c>
    </row>
    <row r="40" spans="1:9" x14ac:dyDescent="0.2">
      <c r="A40" s="17">
        <f t="shared" ca="1" si="0"/>
        <v>37</v>
      </c>
      <c r="B40" s="18">
        <f t="shared" ca="1" si="1"/>
        <v>4.68</v>
      </c>
      <c r="C40" s="18">
        <f t="shared" ca="1" si="2"/>
        <v>4</v>
      </c>
      <c r="D40" s="19">
        <f t="shared" ca="1" si="5"/>
        <v>153.7228114204284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1.3709603025119262E-2</v>
      </c>
      <c r="H40" s="20">
        <f t="shared" ca="1" si="10"/>
        <v>0.67272727272727229</v>
      </c>
      <c r="I40" s="19">
        <f t="shared" ca="1" si="8"/>
        <v>1.0113127056995375</v>
      </c>
    </row>
    <row r="41" spans="1:9" x14ac:dyDescent="0.2">
      <c r="A41" s="17">
        <f t="shared" ca="1" si="0"/>
        <v>38</v>
      </c>
      <c r="B41" s="18">
        <f t="shared" ca="1" si="1"/>
        <v>4.6319999999999997</v>
      </c>
      <c r="C41" s="18">
        <f t="shared" ca="1" si="2"/>
        <v>4.0299999999999994</v>
      </c>
      <c r="D41" s="19">
        <f t="shared" ca="1" si="5"/>
        <v>157.87748199935891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1.3643954612833081E-2</v>
      </c>
      <c r="H41" s="20">
        <f t="shared" ca="1" si="10"/>
        <v>0.67857142857142805</v>
      </c>
      <c r="I41" s="19">
        <f t="shared" ca="1" si="8"/>
        <v>1.0496605478294601</v>
      </c>
    </row>
    <row r="42" spans="1:9" x14ac:dyDescent="0.2">
      <c r="A42" s="17">
        <f t="shared" ca="1" si="0"/>
        <v>39</v>
      </c>
      <c r="B42" s="18">
        <f t="shared" ca="1" si="1"/>
        <v>4.6500000000000004</v>
      </c>
      <c r="C42" s="18">
        <f t="shared" ca="1" si="2"/>
        <v>3.9799999999999995</v>
      </c>
      <c r="D42" s="19">
        <f t="shared" ca="1" si="5"/>
        <v>162.03215257828941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1.3753544022899782E-2</v>
      </c>
      <c r="H42" s="20">
        <f t="shared" ca="1" si="10"/>
        <v>0.68421052631578905</v>
      </c>
      <c r="I42" s="19">
        <f t="shared" ca="1" si="8"/>
        <v>1.0496294287176162</v>
      </c>
    </row>
    <row r="43" spans="1:9" x14ac:dyDescent="0.2">
      <c r="A43" s="17">
        <f t="shared" ca="1" si="0"/>
        <v>40</v>
      </c>
      <c r="B43" s="18">
        <f t="shared" ca="1" si="1"/>
        <v>4.58</v>
      </c>
      <c r="C43" s="18">
        <f t="shared" ca="1" si="2"/>
        <v>4</v>
      </c>
      <c r="D43" s="19">
        <f t="shared" ca="1" si="5"/>
        <v>166.18682315721992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1.3709603025119262E-2</v>
      </c>
      <c r="H43" s="20">
        <f t="shared" ca="1" si="10"/>
        <v>0.68965517241379271</v>
      </c>
      <c r="I43" s="19">
        <f t="shared" ca="1" si="8"/>
        <v>1.0804093603268969</v>
      </c>
    </row>
    <row r="44" spans="1:9" x14ac:dyDescent="0.2">
      <c r="A44" s="17">
        <f t="shared" ca="1" si="0"/>
        <v>41</v>
      </c>
      <c r="B44" s="18">
        <f t="shared" ca="1" si="1"/>
        <v>4.49</v>
      </c>
      <c r="C44" s="18">
        <f t="shared" ca="1" si="2"/>
        <v>3.87</v>
      </c>
      <c r="D44" s="19">
        <f t="shared" ca="1" si="5"/>
        <v>170.34149373615043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1.3997749098654982E-2</v>
      </c>
      <c r="H44" s="20">
        <f t="shared" ca="1" si="10"/>
        <v>0.69491525423728773</v>
      </c>
      <c r="I44" s="19">
        <f t="shared" ca="1" si="8"/>
        <v>1.0525300160277353</v>
      </c>
    </row>
    <row r="45" spans="1:9" x14ac:dyDescent="0.2">
      <c r="A45" s="17">
        <f t="shared" ca="1" si="0"/>
        <v>42</v>
      </c>
      <c r="B45" s="18">
        <f t="shared" ca="1" si="1"/>
        <v>4.43</v>
      </c>
      <c r="C45" s="18">
        <f t="shared" ca="1" si="2"/>
        <v>3.81</v>
      </c>
      <c r="D45" s="19">
        <f t="shared" ca="1" si="5"/>
        <v>174.49616431508093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1.4132774575295879E-2</v>
      </c>
      <c r="H45" s="20">
        <f t="shared" ca="1" si="10"/>
        <v>0.69999999999999962</v>
      </c>
      <c r="I45" s="19">
        <f t="shared" ca="1" si="8"/>
        <v>1.061054171793439</v>
      </c>
    </row>
    <row r="46" spans="1:9" x14ac:dyDescent="0.2">
      <c r="A46" s="17">
        <f t="shared" ca="1" si="0"/>
        <v>43</v>
      </c>
      <c r="B46" s="18">
        <f t="shared" ca="1" si="1"/>
        <v>4.3899999999999997</v>
      </c>
      <c r="C46" s="18">
        <f t="shared" ca="1" si="2"/>
        <v>3.6799999999999997</v>
      </c>
      <c r="D46" s="19">
        <f t="shared" ca="1" si="5"/>
        <v>178.65083489401144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1.4429814795539718E-2</v>
      </c>
      <c r="H46" s="20">
        <f t="shared" ca="1" si="10"/>
        <v>0.70491803278688481</v>
      </c>
      <c r="I46" s="19">
        <f t="shared" ca="1" si="8"/>
        <v>1.0379988785179604</v>
      </c>
    </row>
    <row r="47" spans="1:9" x14ac:dyDescent="0.2">
      <c r="A47" s="17">
        <f t="shared" ca="1" si="0"/>
        <v>44</v>
      </c>
      <c r="B47" s="18">
        <f t="shared" ca="1" si="1"/>
        <v>4.55</v>
      </c>
      <c r="C47" s="18">
        <f t="shared" ca="1" si="2"/>
        <v>3.2</v>
      </c>
      <c r="D47" s="19">
        <f t="shared" ca="1" si="5"/>
        <v>182.80550547294195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1.5581690483983997E-2</v>
      </c>
      <c r="H47" s="20">
        <f t="shared" ca="1" si="10"/>
        <v>0.7096774193548383</v>
      </c>
      <c r="I47" s="19">
        <f t="shared" ca="1" si="8"/>
        <v>0.8949868832784772</v>
      </c>
    </row>
    <row r="48" spans="1:9" x14ac:dyDescent="0.2">
      <c r="A48" s="17">
        <f t="shared" ca="1" si="0"/>
        <v>45</v>
      </c>
      <c r="B48" s="18">
        <f t="shared" ca="1" si="1"/>
        <v>4.25</v>
      </c>
      <c r="C48" s="18">
        <f t="shared" ca="1" si="2"/>
        <v>3.25</v>
      </c>
      <c r="D48" s="19">
        <f t="shared" ca="1" si="5"/>
        <v>186.96017605187245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1.5457534247225053E-2</v>
      </c>
      <c r="H48" s="20">
        <f t="shared" ca="1" si="10"/>
        <v>0.71428571428571397</v>
      </c>
      <c r="I48" s="19">
        <f t="shared" ca="1" si="8"/>
        <v>0.96546848143276276</v>
      </c>
    </row>
    <row r="49" spans="1:9" x14ac:dyDescent="0.2">
      <c r="A49" s="17">
        <f t="shared" ca="1" si="0"/>
        <v>46</v>
      </c>
      <c r="B49" s="18">
        <f t="shared" ca="1" si="1"/>
        <v>4.1590000000000007</v>
      </c>
      <c r="C49" s="18">
        <f t="shared" ca="1" si="2"/>
        <v>3.25</v>
      </c>
      <c r="D49" s="19">
        <f t="shared" ca="1" si="5"/>
        <v>191.11484663080296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1.5457534247225053E-2</v>
      </c>
      <c r="H49" s="20">
        <f t="shared" ca="1" si="10"/>
        <v>0.71874999999999967</v>
      </c>
      <c r="I49" s="19">
        <f t="shared" ca="1" si="8"/>
        <v>0.97751414022235339</v>
      </c>
    </row>
    <row r="50" spans="1:9" x14ac:dyDescent="0.2">
      <c r="A50" s="17">
        <f t="shared" ca="1" si="0"/>
        <v>47</v>
      </c>
      <c r="B50" s="18">
        <f t="shared" ca="1" si="1"/>
        <v>4.1139999999999999</v>
      </c>
      <c r="C50" s="18">
        <f t="shared" ca="1" si="2"/>
        <v>3.2</v>
      </c>
      <c r="D50" s="19">
        <f t="shared" ca="1" si="5"/>
        <v>195.26951720973346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1.5581690483983997E-2</v>
      </c>
      <c r="H50" s="20">
        <f t="shared" ca="1" si="10"/>
        <v>0.72307692307692273</v>
      </c>
      <c r="I50" s="19">
        <f t="shared" ca="1" si="8"/>
        <v>0.9747902497729598</v>
      </c>
    </row>
    <row r="51" spans="1:9" x14ac:dyDescent="0.2">
      <c r="A51" s="17">
        <f t="shared" ca="1" si="0"/>
        <v>48</v>
      </c>
      <c r="B51" s="18">
        <f t="shared" ca="1" si="1"/>
        <v>4.08</v>
      </c>
      <c r="C51" s="18">
        <f t="shared" ca="1" si="2"/>
        <v>3.15</v>
      </c>
      <c r="D51" s="19">
        <f t="shared" ca="1" si="5"/>
        <v>199.42418778866397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1.5706843954252481E-2</v>
      </c>
      <c r="H51" s="20">
        <f t="shared" ca="1" si="10"/>
        <v>0.72727272727272696</v>
      </c>
      <c r="I51" s="19">
        <f t="shared" ca="1" si="8"/>
        <v>0.97553616269034582</v>
      </c>
    </row>
    <row r="52" spans="1:9" x14ac:dyDescent="0.2">
      <c r="A52" s="17">
        <f t="shared" ca="1" si="0"/>
        <v>49</v>
      </c>
      <c r="B52" s="18">
        <f t="shared" ca="1" si="1"/>
        <v>4.4000000000000004</v>
      </c>
      <c r="C52" s="18">
        <f t="shared" ca="1" si="2"/>
        <v>3.6</v>
      </c>
      <c r="D52" s="19">
        <f t="shared" ca="1" si="5"/>
        <v>203.57885836759448</v>
      </c>
      <c r="E52" s="18">
        <f t="shared" ca="1" si="6"/>
        <v>95.670578930496973</v>
      </c>
      <c r="F52" s="68" t="str">
        <f t="shared" ca="1" si="7"/>
        <v/>
      </c>
      <c r="G52" s="19">
        <f t="shared" ca="1" si="3"/>
        <v>1.4615703575117383E-2</v>
      </c>
      <c r="H52" s="20">
        <f t="shared" ca="1" si="10"/>
        <v>0.73134328358208922</v>
      </c>
      <c r="I52" s="19">
        <f t="shared" ca="1" si="8"/>
        <v>1.1713639662906146</v>
      </c>
    </row>
    <row r="53" spans="1:9" x14ac:dyDescent="0.2">
      <c r="A53" s="17">
        <f t="shared" ca="1" si="0"/>
        <v>50</v>
      </c>
      <c r="B53" s="18">
        <f t="shared" ca="1" si="1"/>
        <v>4.3100000000000005</v>
      </c>
      <c r="C53" s="18">
        <f t="shared" ca="1" si="2"/>
        <v>3.6</v>
      </c>
      <c r="D53" s="19">
        <f t="shared" ca="1" si="5"/>
        <v>207.73352894652498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1.4615703575117383E-2</v>
      </c>
      <c r="H53" s="20">
        <f t="shared" ca="1" si="10"/>
        <v>0.73529411764705854</v>
      </c>
      <c r="I53" s="19">
        <f t="shared" ca="1" si="8"/>
        <v>1.150438711639227</v>
      </c>
    </row>
    <row r="54" spans="1:9" x14ac:dyDescent="0.2">
      <c r="A54" s="17">
        <f t="shared" ca="1" si="0"/>
        <v>51</v>
      </c>
      <c r="B54" s="18">
        <f t="shared" ca="1" si="1"/>
        <v>4.1899999999999995</v>
      </c>
      <c r="C54" s="18">
        <f t="shared" ca="1" si="2"/>
        <v>2.8</v>
      </c>
      <c r="D54" s="19">
        <f t="shared" ca="1" si="5"/>
        <v>211.88819952545549</v>
      </c>
      <c r="E54" s="18">
        <f t="shared" ca="1" si="6"/>
        <v>95.670578930496973</v>
      </c>
      <c r="F54" s="68" t="str">
        <f t="shared" ca="1" si="7"/>
        <v/>
      </c>
      <c r="G54" s="19">
        <f t="shared" ca="1" si="3"/>
        <v>1.6611521784829823E-2</v>
      </c>
      <c r="H54" s="20">
        <f t="shared" ca="1" si="10"/>
        <v>0.73913043478260843</v>
      </c>
      <c r="I54" s="19">
        <f t="shared" ca="1" si="8"/>
        <v>0.8601945261315237</v>
      </c>
    </row>
    <row r="55" spans="1:9" x14ac:dyDescent="0.2">
      <c r="A55" s="17">
        <f t="shared" ca="1" si="0"/>
        <v>52</v>
      </c>
      <c r="B55" s="18">
        <f t="shared" ca="1" si="1"/>
        <v>4.04</v>
      </c>
      <c r="C55" s="18">
        <f t="shared" ca="1" si="2"/>
        <v>3.0100000000000002</v>
      </c>
      <c r="D55" s="19">
        <f t="shared" ca="1" si="5"/>
        <v>216.042870104386</v>
      </c>
      <c r="E55" s="18">
        <f t="shared" ca="1" si="6"/>
        <v>95.670578930496973</v>
      </c>
      <c r="F55" s="68" t="str">
        <f t="shared" ca="1" si="7"/>
        <v/>
      </c>
      <c r="G55" s="19">
        <f t="shared" ca="1" si="3"/>
        <v>1.6062647379993203E-2</v>
      </c>
      <c r="H55" s="20">
        <f t="shared" ca="1" si="10"/>
        <v>0.74285714285714255</v>
      </c>
      <c r="I55" s="19">
        <f t="shared" ca="1" si="8"/>
        <v>1.0130748886614183</v>
      </c>
    </row>
    <row r="56" spans="1:9" x14ac:dyDescent="0.2">
      <c r="A56" s="17">
        <f t="shared" ca="1" si="0"/>
        <v>53</v>
      </c>
      <c r="B56" s="18">
        <f t="shared" ca="1" si="1"/>
        <v>4.0200000000000005</v>
      </c>
      <c r="C56" s="18">
        <f t="shared" ca="1" si="2"/>
        <v>2.93</v>
      </c>
      <c r="D56" s="19">
        <f t="shared" ca="1" si="5"/>
        <v>220.1975406833165</v>
      </c>
      <c r="E56" s="18">
        <f t="shared" ca="1" si="6"/>
        <v>95.670578930496973</v>
      </c>
      <c r="F56" s="68" t="str">
        <f t="shared" ca="1" si="7"/>
        <v/>
      </c>
      <c r="G56" s="19">
        <f t="shared" ca="1" si="3"/>
        <v>1.6269570750844523E-2</v>
      </c>
      <c r="H56" s="20">
        <f t="shared" ca="1" si="10"/>
        <v>0.74647887323943629</v>
      </c>
      <c r="I56" s="19">
        <f t="shared" ca="1" si="8"/>
        <v>0.97959997110085117</v>
      </c>
    </row>
    <row r="57" spans="1:9" x14ac:dyDescent="0.2">
      <c r="A57" s="17">
        <f t="shared" ca="1" si="0"/>
        <v>54</v>
      </c>
      <c r="B57" s="18">
        <f t="shared" ca="1" si="1"/>
        <v>4.0200000000000005</v>
      </c>
      <c r="C57" s="18">
        <f t="shared" ca="1" si="2"/>
        <v>3.7600000000000002</v>
      </c>
      <c r="D57" s="19">
        <f t="shared" ca="1" si="5"/>
        <v>224.35221126224701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1.4246290229097278E-2</v>
      </c>
      <c r="H57" s="20">
        <f t="shared" ca="1" si="10"/>
        <v>0.74999999999999967</v>
      </c>
      <c r="I57" s="19">
        <f t="shared" ca="1" si="8"/>
        <v>1.3487625092952109</v>
      </c>
    </row>
    <row r="58" spans="1:9" x14ac:dyDescent="0.2">
      <c r="A58" s="17">
        <f t="shared" ca="1" si="0"/>
        <v>55</v>
      </c>
      <c r="B58" s="18">
        <f t="shared" ca="1" si="1"/>
        <v>3.97</v>
      </c>
      <c r="C58" s="18">
        <f t="shared" ca="1" si="2"/>
        <v>3.69</v>
      </c>
      <c r="D58" s="19">
        <f t="shared" ca="1" si="5"/>
        <v>228.50688184117752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1.4406745552182978E-2</v>
      </c>
      <c r="H58" s="20">
        <f t="shared" ca="1" si="10"/>
        <v>0.75342465753424626</v>
      </c>
      <c r="I58" s="19">
        <f t="shared" ca="1" si="8"/>
        <v>1.2632522559789015</v>
      </c>
    </row>
    <row r="59" spans="1:9" x14ac:dyDescent="0.2">
      <c r="A59" s="17">
        <f t="shared" ca="1" si="0"/>
        <v>56</v>
      </c>
      <c r="B59" s="18">
        <f t="shared" ca="1" si="1"/>
        <v>3.9119999999999999</v>
      </c>
      <c r="C59" s="18">
        <f t="shared" ca="1" si="2"/>
        <v>2.7</v>
      </c>
      <c r="D59" s="19">
        <f t="shared" ca="1" si="5"/>
        <v>232.66155242010802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1.6879443793813832E-2</v>
      </c>
      <c r="H59" s="20">
        <f t="shared" ca="1" si="10"/>
        <v>0.75675675675675647</v>
      </c>
      <c r="I59" s="19">
        <f t="shared" ca="1" si="8"/>
        <v>0.8847275023259118</v>
      </c>
    </row>
    <row r="60" spans="1:9" x14ac:dyDescent="0.2">
      <c r="A60" s="17">
        <f t="shared" ca="1" si="0"/>
        <v>57</v>
      </c>
      <c r="B60" s="18">
        <f t="shared" ca="1" si="1"/>
        <v>3.85</v>
      </c>
      <c r="C60" s="18">
        <f t="shared" ca="1" si="2"/>
        <v>2.7800000000000002</v>
      </c>
      <c r="D60" s="19">
        <f t="shared" ca="1" si="5"/>
        <v>236.81622299903853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1.6664763796326493E-2</v>
      </c>
      <c r="H60" s="20">
        <f t="shared" ca="1" si="10"/>
        <v>0.75999999999999979</v>
      </c>
      <c r="I60" s="19">
        <f t="shared" ca="1" si="8"/>
        <v>1.025380794260967</v>
      </c>
    </row>
    <row r="61" spans="1:9" x14ac:dyDescent="0.2">
      <c r="A61" s="17">
        <f t="shared" ca="1" si="0"/>
        <v>58</v>
      </c>
      <c r="B61" s="18">
        <f t="shared" ca="1" si="1"/>
        <v>3.7789999999999999</v>
      </c>
      <c r="C61" s="18">
        <f t="shared" ca="1" si="2"/>
        <v>3.4</v>
      </c>
      <c r="D61" s="19">
        <f t="shared" ca="1" si="5"/>
        <v>240.97089357796904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1.5090969793659301E-2</v>
      </c>
      <c r="H61" s="20">
        <f t="shared" ca="1" si="10"/>
        <v>0.76315789473684181</v>
      </c>
      <c r="I61" s="19">
        <f t="shared" ca="1" si="8"/>
        <v>1.3418590752618278</v>
      </c>
    </row>
    <row r="62" spans="1:9" x14ac:dyDescent="0.2">
      <c r="A62" s="17">
        <f t="shared" ca="1" si="0"/>
        <v>59</v>
      </c>
      <c r="B62" s="18">
        <f t="shared" ca="1" si="1"/>
        <v>3.72</v>
      </c>
      <c r="C62" s="18">
        <f t="shared" ca="1" si="2"/>
        <v>3.1</v>
      </c>
      <c r="D62" s="19">
        <f t="shared" ca="1" si="5"/>
        <v>245.12556415689954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1.5833002667895318E-2</v>
      </c>
      <c r="H62" s="20">
        <f t="shared" ca="1" si="10"/>
        <v>0.76623376623376593</v>
      </c>
      <c r="I62" s="19">
        <f t="shared" ca="1" si="8"/>
        <v>1.2324809668757628</v>
      </c>
    </row>
    <row r="63" spans="1:9" x14ac:dyDescent="0.2">
      <c r="A63" s="17">
        <f t="shared" ca="1" si="0"/>
        <v>60</v>
      </c>
      <c r="B63" s="18">
        <f t="shared" ca="1" si="1"/>
        <v>3.59</v>
      </c>
      <c r="C63" s="18">
        <f t="shared" ca="1" si="2"/>
        <v>3.2</v>
      </c>
      <c r="D63" s="19">
        <f t="shared" ca="1" si="5"/>
        <v>249.28023473583005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1.5581690483983997E-2</v>
      </c>
      <c r="H63" s="20">
        <f t="shared" ca="1" si="10"/>
        <v>0.76923076923076894</v>
      </c>
      <c r="I63" s="19">
        <f t="shared" ca="1" si="8"/>
        <v>1.3654997651256906</v>
      </c>
    </row>
    <row r="64" spans="1:9" x14ac:dyDescent="0.2">
      <c r="A64" s="17">
        <f t="shared" ca="1" si="0"/>
        <v>61</v>
      </c>
      <c r="B64" s="18">
        <f t="shared" ca="1" si="1"/>
        <v>3.55</v>
      </c>
      <c r="C64" s="18">
        <f t="shared" ca="1" si="2"/>
        <v>2.98</v>
      </c>
      <c r="D64" s="19">
        <f t="shared" ca="1" si="5"/>
        <v>253.43490531476056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1.6139933425537326E-2</v>
      </c>
      <c r="H64" s="20">
        <f t="shared" ca="1" si="10"/>
        <v>0.772151898734177</v>
      </c>
      <c r="I64" s="19">
        <f t="shared" ca="1" si="8"/>
        <v>1.3095447369527897</v>
      </c>
    </row>
    <row r="65" spans="1:9" x14ac:dyDescent="0.2">
      <c r="A65" s="17">
        <f t="shared" ca="1" si="0"/>
        <v>62</v>
      </c>
      <c r="B65" s="18">
        <f t="shared" ca="1" si="1"/>
        <v>3.46</v>
      </c>
      <c r="C65" s="18">
        <f t="shared" ca="1" si="2"/>
        <v>3.1</v>
      </c>
      <c r="D65" s="19">
        <f t="shared" ca="1" si="5"/>
        <v>257.58957589369106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1.5833002667895318E-2</v>
      </c>
      <c r="H65" s="20">
        <f t="shared" ca="1" si="10"/>
        <v>0.7749999999999998</v>
      </c>
      <c r="I65" s="19">
        <f t="shared" ca="1" si="8"/>
        <v>1.4635893575916148</v>
      </c>
    </row>
    <row r="66" spans="1:9" x14ac:dyDescent="0.2">
      <c r="A66" s="17">
        <f t="shared" ca="1" si="0"/>
        <v>63</v>
      </c>
      <c r="B66" s="18">
        <f t="shared" ca="1" si="1"/>
        <v>3.41</v>
      </c>
      <c r="C66" s="18">
        <f t="shared" ca="1" si="2"/>
        <v>3.06</v>
      </c>
      <c r="D66" s="19">
        <f t="shared" ca="1" si="5"/>
        <v>261.74424647262157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1.5934658837727156E-2</v>
      </c>
      <c r="H66" s="20">
        <f t="shared" ca="1" si="10"/>
        <v>0.77777612082878878</v>
      </c>
      <c r="I66" s="19">
        <f t="shared" ca="1" si="8"/>
        <v>1.5085218876420379</v>
      </c>
    </row>
    <row r="67" spans="1:9" x14ac:dyDescent="0.2">
      <c r="A67" s="17">
        <f t="shared" ca="1" si="0"/>
        <v>64</v>
      </c>
      <c r="B67" s="18">
        <f t="shared" ca="1" si="1"/>
        <v>4.74</v>
      </c>
      <c r="C67" s="18">
        <f t="shared" ca="1" si="2"/>
        <v>4.51</v>
      </c>
      <c r="D67" s="19">
        <f t="shared" ca="1" si="5"/>
        <v>265.89891705155208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1.2635325951590332E-2</v>
      </c>
      <c r="H67" s="20">
        <f t="shared" ca="1" si="10"/>
        <v>0.78048222557888014</v>
      </c>
      <c r="I67" s="19">
        <f t="shared" ca="1" si="8"/>
        <v>2.4389293473676994</v>
      </c>
    </row>
    <row r="68" spans="1:9" x14ac:dyDescent="0.2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4.63</v>
      </c>
      <c r="C68" s="18">
        <f t="shared" ref="C68:C94" ca="1" si="13">INDIRECT(CONCATENATE("'",$M$1,"'!E",ROW()+2))/10</f>
        <v>4.4000000000000004</v>
      </c>
      <c r="D68" s="19">
        <f t="shared" ca="1" si="5"/>
        <v>270.05358763048258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1.2859676179143482E-2</v>
      </c>
      <c r="H68" s="20">
        <f t="shared" ca="1" si="10"/>
        <v>0.78312244137024112</v>
      </c>
      <c r="I68" s="19">
        <f t="shared" ca="1" si="8"/>
        <v>2.3151363957421389</v>
      </c>
    </row>
    <row r="69" spans="1:9" x14ac:dyDescent="0.2">
      <c r="A69" s="17">
        <f t="shared" ca="1" si="11"/>
        <v>66</v>
      </c>
      <c r="B69" s="18">
        <f t="shared" ca="1" si="12"/>
        <v>4.54</v>
      </c>
      <c r="C69" s="18">
        <f t="shared" ca="1" si="13"/>
        <v>4.32</v>
      </c>
      <c r="D69" s="19">
        <f t="shared" ref="D69:D94" ca="1" si="15">D68+(INDIRECT(CONCATENATE("'",$M$1,"'!R",ROW()+2))+INDIRECT(CONCATENATE("'",$M$1,"'!T",ROW()+2)))/1000</f>
        <v>274.20825820941309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1.3025338008111918E-2</v>
      </c>
      <c r="H69" s="20">
        <f t="shared" ca="1" si="10"/>
        <v>0.78569976567517796</v>
      </c>
      <c r="I69" s="19">
        <f t="shared" ref="I69:I94" ca="1" si="18">INDIRECT(CONCATENATE("'",$M$1,"'!y",ROW()+2))</f>
        <v>2.3610329280044926</v>
      </c>
    </row>
    <row r="70" spans="1:9" x14ac:dyDescent="0.2">
      <c r="A70" s="17">
        <f t="shared" ca="1" si="11"/>
        <v>67</v>
      </c>
      <c r="B70" s="18">
        <f t="shared" ca="1" si="12"/>
        <v>4.4700000000000006</v>
      </c>
      <c r="C70" s="18">
        <f t="shared" ca="1" si="13"/>
        <v>4.25</v>
      </c>
      <c r="D70" s="19">
        <f t="shared" ca="1" si="15"/>
        <v>278.36292878834359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1.3172041801505328E-2</v>
      </c>
      <c r="H70" s="20">
        <f t="shared" ca="1" si="10"/>
        <v>0.78821621810213227</v>
      </c>
      <c r="I70" s="19">
        <f t="shared" ca="1" si="18"/>
        <v>2.3868550274713747</v>
      </c>
    </row>
    <row r="71" spans="1:9" x14ac:dyDescent="0.2">
      <c r="A71" s="17">
        <f t="shared" ca="1" si="11"/>
        <v>68</v>
      </c>
      <c r="B71" s="18">
        <f t="shared" ca="1" si="12"/>
        <v>4.4000000000000004</v>
      </c>
      <c r="C71" s="18">
        <f t="shared" ca="1" si="13"/>
        <v>4.1500000000000004</v>
      </c>
      <c r="D71" s="19">
        <f t="shared" ca="1" si="15"/>
        <v>282.5175993672741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1.3384489519877739E-2</v>
      </c>
      <c r="H71" s="20">
        <f t="shared" ca="1" si="10"/>
        <v>0.79067708889207566</v>
      </c>
      <c r="I71" s="19">
        <f t="shared" ca="1" si="18"/>
        <v>2.3903016432933235</v>
      </c>
    </row>
    <row r="72" spans="1:9" x14ac:dyDescent="0.2">
      <c r="A72" s="17">
        <f t="shared" ca="1" si="11"/>
        <v>69</v>
      </c>
      <c r="B72" s="18">
        <f t="shared" ca="1" si="12"/>
        <v>4.3100000000000005</v>
      </c>
      <c r="C72" s="18">
        <f t="shared" ca="1" si="13"/>
        <v>4.16</v>
      </c>
      <c r="D72" s="19">
        <f t="shared" ca="1" si="15"/>
        <v>286.67226994620461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1.3363091459659027E-2</v>
      </c>
      <c r="H72" s="20">
        <f t="shared" ca="1" si="10"/>
        <v>0.79308639932748626</v>
      </c>
      <c r="I72" s="19">
        <f t="shared" ca="1" si="18"/>
        <v>2.4665899229843831</v>
      </c>
    </row>
    <row r="73" spans="1:9" x14ac:dyDescent="0.2">
      <c r="A73" s="17">
        <f t="shared" ca="1" si="11"/>
        <v>70</v>
      </c>
      <c r="B73" s="18">
        <f t="shared" ca="1" si="12"/>
        <v>4.2799999999999994</v>
      </c>
      <c r="C73" s="18">
        <f t="shared" ca="1" si="13"/>
        <v>4.0600000000000005</v>
      </c>
      <c r="D73" s="19">
        <f t="shared" ca="1" si="15"/>
        <v>290.82694052513511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1.3578620557864742E-2</v>
      </c>
      <c r="H73" s="20">
        <f t="shared" ca="1" si="10"/>
        <v>0.79544077879978914</v>
      </c>
      <c r="I73" s="19">
        <f t="shared" ca="1" si="18"/>
        <v>2.4589577376370695</v>
      </c>
    </row>
    <row r="74" spans="1:9" x14ac:dyDescent="0.2">
      <c r="A74" s="17">
        <f t="shared" ca="1" si="11"/>
        <v>71</v>
      </c>
      <c r="B74" s="18">
        <f t="shared" ca="1" si="12"/>
        <v>4.2</v>
      </c>
      <c r="C74" s="18">
        <f t="shared" ca="1" si="13"/>
        <v>3.95</v>
      </c>
      <c r="D74" s="19">
        <f t="shared" ca="1" si="15"/>
        <v>294.98161110406562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1.3819719728846665E-2</v>
      </c>
      <c r="H74" s="20">
        <f t="shared" ca="1" si="10"/>
        <v>0.79773395084754417</v>
      </c>
      <c r="I74" s="19">
        <f t="shared" ca="1" si="18"/>
        <v>2.4510663442517187</v>
      </c>
    </row>
    <row r="75" spans="1:9" x14ac:dyDescent="0.2">
      <c r="A75" s="17">
        <f t="shared" ca="1" si="11"/>
        <v>72</v>
      </c>
      <c r="B75" s="18">
        <f t="shared" ca="1" si="12"/>
        <v>4.13</v>
      </c>
      <c r="C75" s="18">
        <f t="shared" ca="1" si="13"/>
        <v>3.9200000000000004</v>
      </c>
      <c r="D75" s="19">
        <f t="shared" ca="1" si="15"/>
        <v>299.13628168299613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1.3886213841747441E-2</v>
      </c>
      <c r="H75" s="20">
        <f t="shared" ca="1" si="10"/>
        <v>0.79997613543437873</v>
      </c>
      <c r="I75" s="19">
        <f t="shared" ca="1" si="18"/>
        <v>2.4973148922826596</v>
      </c>
    </row>
    <row r="76" spans="1:9" x14ac:dyDescent="0.2">
      <c r="A76" s="17">
        <f t="shared" ca="1" si="11"/>
        <v>73</v>
      </c>
      <c r="B76" s="18">
        <f t="shared" ca="1" si="12"/>
        <v>4.0999999999999996</v>
      </c>
      <c r="C76" s="18">
        <f t="shared" ca="1" si="13"/>
        <v>3.8899999999999997</v>
      </c>
      <c r="D76" s="19">
        <f t="shared" ca="1" si="15"/>
        <v>303.29095226192663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1.3953027893629419E-2</v>
      </c>
      <c r="H76" s="20">
        <f t="shared" ca="1" si="10"/>
        <v>0.80217407260906615</v>
      </c>
      <c r="I76" s="19">
        <f t="shared" ca="1" si="18"/>
        <v>2.5550111230783048</v>
      </c>
    </row>
    <row r="77" spans="1:9" x14ac:dyDescent="0.2">
      <c r="A77" s="17">
        <f t="shared" ca="1" si="11"/>
        <v>74</v>
      </c>
      <c r="B77" s="18">
        <f t="shared" ca="1" si="12"/>
        <v>4.0299999999999994</v>
      </c>
      <c r="C77" s="18">
        <f t="shared" ca="1" si="13"/>
        <v>3.8</v>
      </c>
      <c r="D77" s="19">
        <f t="shared" ca="1" si="15"/>
        <v>307.44562284085714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1.4155405114219644E-2</v>
      </c>
      <c r="H77" s="20">
        <f ca="1">D77/MAX(D77:D94)</f>
        <v>0.81316275853521769</v>
      </c>
      <c r="I77" s="19">
        <f t="shared" ca="1" si="18"/>
        <v>2.6042558019186464</v>
      </c>
    </row>
    <row r="78" spans="1:9" x14ac:dyDescent="0.2">
      <c r="A78" s="17">
        <f t="shared" ca="1" si="11"/>
        <v>75</v>
      </c>
      <c r="B78" s="18">
        <f t="shared" ca="1" si="12"/>
        <v>3.96</v>
      </c>
      <c r="C78" s="18">
        <f t="shared" ca="1" si="13"/>
        <v>3.75</v>
      </c>
      <c r="D78" s="19">
        <f t="shared" ca="1" si="15"/>
        <v>311.60029341978765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1.4269102538444685E-2</v>
      </c>
      <c r="H78" s="20">
        <f ca="1">D78/MAX(D78:D94)</f>
        <v>0.82415144446136934</v>
      </c>
      <c r="I78" s="19">
        <f t="shared" ca="1" si="18"/>
        <v>2.66621719751407</v>
      </c>
    </row>
    <row r="79" spans="1:9" x14ac:dyDescent="0.2">
      <c r="A79" s="17">
        <f t="shared" ca="1" si="11"/>
        <v>76</v>
      </c>
      <c r="B79" s="18">
        <f t="shared" ca="1" si="12"/>
        <v>3.9299999999999997</v>
      </c>
      <c r="C79" s="18">
        <f t="shared" ca="1" si="13"/>
        <v>3.71</v>
      </c>
      <c r="D79" s="19">
        <f t="shared" ca="1" si="15"/>
        <v>315.75496399871815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1.4360717650336084E-2</v>
      </c>
      <c r="H79" s="20">
        <f ca="1">D79/MAX(D79:D94)</f>
        <v>0.83514013038752088</v>
      </c>
      <c r="I79" s="19">
        <f t="shared" ca="1" si="18"/>
        <v>2.748672622452915</v>
      </c>
    </row>
    <row r="80" spans="1:9" x14ac:dyDescent="0.2">
      <c r="A80" s="17">
        <f t="shared" ca="1" si="11"/>
        <v>77</v>
      </c>
      <c r="B80" s="18">
        <f t="shared" ca="1" si="12"/>
        <v>3.88</v>
      </c>
      <c r="C80" s="18">
        <f t="shared" ca="1" si="13"/>
        <v>3.65</v>
      </c>
      <c r="D80" s="19">
        <f t="shared" ca="1" si="15"/>
        <v>319.90963457764866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1.4499244404314571E-2</v>
      </c>
      <c r="H80" s="20">
        <f ca="1">D80/MAX(D80:D94)</f>
        <v>0.84612881631367254</v>
      </c>
      <c r="I80" s="19">
        <f t="shared" ca="1" si="18"/>
        <v>2.8113328167350748</v>
      </c>
    </row>
    <row r="81" spans="1:9" x14ac:dyDescent="0.2">
      <c r="A81" s="17">
        <f t="shared" ca="1" si="11"/>
        <v>78</v>
      </c>
      <c r="B81" s="18">
        <f t="shared" ca="1" si="12"/>
        <v>3.7600000000000002</v>
      </c>
      <c r="C81" s="18">
        <f t="shared" ca="1" si="13"/>
        <v>3.5</v>
      </c>
      <c r="D81" s="19">
        <f t="shared" ca="1" si="15"/>
        <v>324.06430515657917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1.4851435660069186E-2</v>
      </c>
      <c r="H81" s="20">
        <f ca="1">D81/MAX(D81:D94)</f>
        <v>0.85711750223982408</v>
      </c>
      <c r="I81" s="19">
        <f t="shared" ca="1" si="18"/>
        <v>2.8120655271486443</v>
      </c>
    </row>
    <row r="82" spans="1:9" x14ac:dyDescent="0.2">
      <c r="A82" s="17">
        <f t="shared" ca="1" si="11"/>
        <v>79</v>
      </c>
      <c r="B82" s="18">
        <f t="shared" ca="1" si="12"/>
        <v>3.6630000000000003</v>
      </c>
      <c r="C82" s="18">
        <f t="shared" ca="1" si="13"/>
        <v>3.44</v>
      </c>
      <c r="D82" s="19">
        <f t="shared" ca="1" si="15"/>
        <v>328.21897573550967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1.4994695991760312E-2</v>
      </c>
      <c r="H82" s="20">
        <f ca="1">D82/MAX(D82:D94)</f>
        <v>0.86810618816597573</v>
      </c>
      <c r="I82" s="19">
        <f t="shared" ca="1" si="18"/>
        <v>2.9077432521598365</v>
      </c>
    </row>
    <row r="83" spans="1:9" x14ac:dyDescent="0.2">
      <c r="A83" s="17">
        <f t="shared" ca="1" si="11"/>
        <v>80</v>
      </c>
      <c r="B83" s="18">
        <f t="shared" ca="1" si="12"/>
        <v>3.55</v>
      </c>
      <c r="C83" s="18">
        <f t="shared" ca="1" si="13"/>
        <v>3.34</v>
      </c>
      <c r="D83" s="19">
        <f t="shared" ca="1" si="15"/>
        <v>332.37364631444018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1.5236540726171444E-2</v>
      </c>
      <c r="H83" s="20">
        <f ca="1">D83/MAX(D83:D94)</f>
        <v>0.87909487409212728</v>
      </c>
      <c r="I83" s="19">
        <f t="shared" ca="1" si="18"/>
        <v>2.9704571888054061</v>
      </c>
    </row>
    <row r="84" spans="1:9" x14ac:dyDescent="0.2">
      <c r="A84" s="17">
        <f t="shared" ca="1" si="11"/>
        <v>81</v>
      </c>
      <c r="B84" s="18">
        <f t="shared" ca="1" si="12"/>
        <v>3.4590000000000005</v>
      </c>
      <c r="C84" s="18">
        <f t="shared" ca="1" si="13"/>
        <v>3.2299999999999995</v>
      </c>
      <c r="D84" s="19">
        <f t="shared" ca="1" si="15"/>
        <v>336.52903382236792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1.5507077583877845E-2</v>
      </c>
      <c r="H84" s="20">
        <f ca="1">D84/MAX(D84:D94)</f>
        <v>0.89008545622338886</v>
      </c>
      <c r="I84" s="19">
        <f t="shared" ca="1" si="18"/>
        <v>3.0244868608429503</v>
      </c>
    </row>
    <row r="85" spans="1:9" x14ac:dyDescent="0.2">
      <c r="A85" s="17">
        <f t="shared" ca="1" si="11"/>
        <v>82</v>
      </c>
      <c r="B85" s="18">
        <f t="shared" ca="1" si="12"/>
        <v>3.3200000000000003</v>
      </c>
      <c r="C85" s="18">
        <f t="shared" ca="1" si="13"/>
        <v>3.16</v>
      </c>
      <c r="D85" s="19">
        <f t="shared" ca="1" si="15"/>
        <v>340.68542285423098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1.5681733097967686E-2</v>
      </c>
      <c r="H85" s="20">
        <f ca="1">D85/MAX(D85:D94)</f>
        <v>0.90107868728475538</v>
      </c>
      <c r="I85" s="19">
        <f t="shared" ca="1" si="18"/>
        <v>3.1058396827156063</v>
      </c>
    </row>
    <row r="86" spans="1:9" x14ac:dyDescent="0.2">
      <c r="A86" s="17">
        <f t="shared" ca="1" si="11"/>
        <v>83</v>
      </c>
      <c r="B86" s="18">
        <f t="shared" ca="1" si="12"/>
        <v>3.3600000000000003</v>
      </c>
      <c r="C86" s="18">
        <f t="shared" ca="1" si="13"/>
        <v>3.1399999999999997</v>
      </c>
      <c r="D86" s="19">
        <f t="shared" ca="1" si="15"/>
        <v>344.84210049959205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1.5731995020066378E-2</v>
      </c>
      <c r="H86" s="20">
        <f ca="1">D86/MAX(D86:D94)</f>
        <v>0.91207268169980382</v>
      </c>
      <c r="I86" s="19">
        <f t="shared" ca="1" si="18"/>
        <v>3.2897552710371087</v>
      </c>
    </row>
    <row r="87" spans="1:9" x14ac:dyDescent="0.2">
      <c r="A87" s="17">
        <f t="shared" ca="1" si="11"/>
        <v>84</v>
      </c>
      <c r="B87" s="18">
        <f t="shared" ca="1" si="12"/>
        <v>3.25</v>
      </c>
      <c r="C87" s="18">
        <f t="shared" ca="1" si="13"/>
        <v>3.08</v>
      </c>
      <c r="D87" s="19">
        <f t="shared" ca="1" si="15"/>
        <v>348.99877814495312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1.5883749427944769E-2</v>
      </c>
      <c r="H87" s="20">
        <f ca="1">D87/MAX(D87:D94)</f>
        <v>0.92306667611485238</v>
      </c>
      <c r="I87" s="19">
        <f t="shared" ca="1" si="18"/>
        <v>3.365458079684271</v>
      </c>
    </row>
    <row r="88" spans="1:9" x14ac:dyDescent="0.2">
      <c r="A88" s="17">
        <f t="shared" ca="1" si="11"/>
        <v>85</v>
      </c>
      <c r="B88" s="18">
        <f t="shared" ca="1" si="12"/>
        <v>3.1760000000000002</v>
      </c>
      <c r="C88" s="18">
        <f t="shared" ca="1" si="13"/>
        <v>2.9</v>
      </c>
      <c r="D88" s="19">
        <f t="shared" ca="1" si="15"/>
        <v>353.15554589651316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1.6347852416144559E-2</v>
      </c>
      <c r="H88" s="20">
        <f ca="1">D88/MAX(D88:D94)</f>
        <v>0.93406090885173687</v>
      </c>
      <c r="I88" s="19">
        <f t="shared" ca="1" si="18"/>
        <v>4.0633029483585492</v>
      </c>
    </row>
    <row r="89" spans="1:9" x14ac:dyDescent="0.2">
      <c r="A89" s="17">
        <f t="shared" ca="1" si="11"/>
        <v>86</v>
      </c>
      <c r="B89" s="18">
        <f t="shared" ca="1" si="12"/>
        <v>3.2</v>
      </c>
      <c r="C89" s="18">
        <f t="shared" ca="1" si="13"/>
        <v>3.0649999999999999</v>
      </c>
      <c r="D89" s="19">
        <f t="shared" ca="1" si="15"/>
        <v>357.31097224930045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1.5921916208388315E-2</v>
      </c>
      <c r="H89" s="20">
        <f ca="1">D89/MAX(D89:D94)</f>
        <v>0.94505159372374603</v>
      </c>
      <c r="I89" s="19">
        <f t="shared" ca="1" si="18"/>
        <v>4.2551318731969614</v>
      </c>
    </row>
    <row r="90" spans="1:9" x14ac:dyDescent="0.2">
      <c r="A90" s="17">
        <f t="shared" ca="1" si="11"/>
        <v>87</v>
      </c>
      <c r="B90" s="18">
        <f t="shared" ca="1" si="12"/>
        <v>3.1139999999999999</v>
      </c>
      <c r="C90" s="18">
        <f t="shared" ca="1" si="13"/>
        <v>2.98</v>
      </c>
      <c r="D90" s="19">
        <f t="shared" ca="1" si="15"/>
        <v>361.46411058025228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1.6139933425537326E-2</v>
      </c>
      <c r="H90" s="20">
        <f ca="1">D90/MAX(D90:D94)</f>
        <v>0.95603622700806268</v>
      </c>
      <c r="I90" s="19">
        <f t="shared" ca="1" si="18"/>
        <v>4.0239289014121038</v>
      </c>
    </row>
    <row r="91" spans="1:9" x14ac:dyDescent="0.2">
      <c r="A91" s="17">
        <f t="shared" ca="1" si="11"/>
        <v>88</v>
      </c>
      <c r="B91" s="18">
        <f t="shared" ca="1" si="12"/>
        <v>3.0379999999999998</v>
      </c>
      <c r="C91" s="18">
        <f t="shared" ca="1" si="13"/>
        <v>2.98</v>
      </c>
      <c r="D91" s="19">
        <f t="shared" ca="1" si="15"/>
        <v>365.61733855781574</v>
      </c>
      <c r="E91" s="18">
        <f t="shared" ca="1" si="16"/>
        <v>94.227977563488906</v>
      </c>
      <c r="F91" s="68" t="str">
        <f t="shared" ca="1" si="17"/>
        <v>F</v>
      </c>
      <c r="G91" s="19">
        <f t="shared" ca="1" si="14"/>
        <v>1.6139933425537326E-2</v>
      </c>
      <c r="H91" s="20">
        <f ca="1">D91/MAX(D91:D94)</f>
        <v>0.96702109739865305</v>
      </c>
      <c r="I91" s="19">
        <f t="shared" ca="1" si="18"/>
        <v>4.2372436950749712</v>
      </c>
    </row>
    <row r="92" spans="1:9" x14ac:dyDescent="0.2">
      <c r="A92" s="17">
        <f t="shared" ca="1" si="11"/>
        <v>89</v>
      </c>
      <c r="B92" s="18">
        <f t="shared" ca="1" si="12"/>
        <v>3.1949999999999998</v>
      </c>
      <c r="C92" s="18">
        <f t="shared" ca="1" si="13"/>
        <v>3.08</v>
      </c>
      <c r="D92" s="19">
        <f t="shared" ca="1" si="15"/>
        <v>369.77442265139331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1.5883749427944769E-2</v>
      </c>
      <c r="H92" s="20">
        <f ca="1">D92/MAX(D92:D94)</f>
        <v>0.97801616682836545</v>
      </c>
      <c r="I92" s="19">
        <f t="shared" ca="1" si="18"/>
        <v>4.561838865529471</v>
      </c>
    </row>
    <row r="93" spans="1:9" x14ac:dyDescent="0.2">
      <c r="A93" s="17">
        <f t="shared" ca="1" si="11"/>
        <v>90</v>
      </c>
      <c r="B93" s="18">
        <f t="shared" ca="1" si="12"/>
        <v>3.1100000000000003</v>
      </c>
      <c r="C93" s="18">
        <f t="shared" ca="1" si="13"/>
        <v>2.94</v>
      </c>
      <c r="D93" s="19">
        <f t="shared" ca="1" si="15"/>
        <v>373.93150674497087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1.6243560251591481E-2</v>
      </c>
      <c r="H93" s="20">
        <f ca="1">D93/MAX(D93:D94)</f>
        <v>0.98901123625807796</v>
      </c>
      <c r="I93" s="19">
        <f t="shared" ca="1" si="18"/>
        <v>4.3426357269225999</v>
      </c>
    </row>
    <row r="94" spans="1:9" x14ac:dyDescent="0.2">
      <c r="A94" s="17">
        <f t="shared" ca="1" si="11"/>
        <v>91</v>
      </c>
      <c r="B94" s="18">
        <f t="shared" ca="1" si="12"/>
        <v>2.9989999999999997</v>
      </c>
      <c r="C94" s="18">
        <f t="shared" ca="1" si="13"/>
        <v>2.875</v>
      </c>
      <c r="D94" s="19">
        <f t="shared" ca="1" si="15"/>
        <v>378.08620674497087</v>
      </c>
      <c r="E94" s="18" t="str">
        <f t="shared" ca="1" si="16"/>
        <v>95.7</v>
      </c>
      <c r="F94" s="68" t="str">
        <f t="shared" ca="1" si="17"/>
        <v>G</v>
      </c>
      <c r="G94" s="19">
        <f t="shared" ca="1" si="14"/>
        <v>1.6413374783180074E-2</v>
      </c>
      <c r="H94" s="20">
        <f ca="1">D94/MAX(D94:D94)</f>
        <v>1</v>
      </c>
      <c r="I94" s="19">
        <f t="shared" ca="1" si="18"/>
        <v>4.2515423779247756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P12" sqref="P12"/>
    </sheetView>
  </sheetViews>
  <sheetFormatPr defaultColWidth="8.75" defaultRowHeight="12.75" x14ac:dyDescent="0.2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cp:lastPrinted>2017-05-08T14:45:57Z</cp:lastPrinted>
  <dcterms:created xsi:type="dcterms:W3CDTF">2012-06-25T14:59:26Z</dcterms:created>
  <dcterms:modified xsi:type="dcterms:W3CDTF">2018-09-11T23:21:39Z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