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utig3.ig.utexas.edu\flemings\shannon\All_Access\GeoMechanics_Lab\Pressure Core Center\Quantitative Degassing\H005-4FB-8-40-54\Log sheet\"/>
    </mc:Choice>
  </mc:AlternateContent>
  <xr:revisionPtr revIDLastSave="0" documentId="13_ncr:1_{16F62E17-D204-43F0-AB5E-FB94D9B3520F}" xr6:coauthVersionLast="43" xr6:coauthVersionMax="43" xr10:uidLastSave="{00000000-0000-0000-0000-000000000000}"/>
  <bookViews>
    <workbookView xWindow="1305" yWindow="2490" windowWidth="26790" windowHeight="11400" tabRatio="623" xr2:uid="{00000000-000D-0000-FFFF-FFFF00000000}"/>
  </bookViews>
  <sheets>
    <sheet name="UT-GOM2-1-H005-4FB-4" sheetId="27" r:id="rId1"/>
    <sheet name="UT-GOM2-1-H005-4FB-4 table" sheetId="30" r:id="rId2"/>
    <sheet name="graph" sheetId="31" r:id="rId3"/>
  </sheets>
  <definedNames>
    <definedName name="_xlnm.Print_Area" localSheetId="0">'UT-GOM2-1-H005-4FB-4'!#REF!</definedName>
    <definedName name="_xlnm.Print_Area" localSheetId="1">'UT-GOM2-1-H005-4FB-4 table'!$A$1:$I$19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2" i="27" l="1"/>
  <c r="Q22" i="27"/>
  <c r="S22" i="27"/>
  <c r="X22" i="27"/>
  <c r="AB22" i="27"/>
  <c r="O23" i="27"/>
  <c r="Q23" i="27"/>
  <c r="S23" i="27"/>
  <c r="X23" i="27"/>
  <c r="AB23" i="27"/>
  <c r="O24" i="27"/>
  <c r="Q24" i="27"/>
  <c r="S24" i="27"/>
  <c r="X24" i="27"/>
  <c r="AB24" i="27"/>
  <c r="O25" i="27"/>
  <c r="Q25" i="27"/>
  <c r="S25" i="27"/>
  <c r="X25" i="27"/>
  <c r="AB25" i="27"/>
  <c r="O26" i="27"/>
  <c r="Q26" i="27"/>
  <c r="S26" i="27"/>
  <c r="X26" i="27"/>
  <c r="AB26" i="27"/>
  <c r="O27" i="27"/>
  <c r="Q27" i="27"/>
  <c r="S27" i="27"/>
  <c r="X27" i="27"/>
  <c r="AB27" i="27"/>
  <c r="O28" i="27"/>
  <c r="Q28" i="27"/>
  <c r="S28" i="27"/>
  <c r="X28" i="27"/>
  <c r="AB28" i="27"/>
  <c r="O29" i="27"/>
  <c r="Q29" i="27"/>
  <c r="S29" i="27"/>
  <c r="X29" i="27"/>
  <c r="AB29" i="27"/>
  <c r="O30" i="27"/>
  <c r="Q30" i="27"/>
  <c r="S30" i="27"/>
  <c r="X30" i="27"/>
  <c r="AB30" i="27"/>
  <c r="O31" i="27"/>
  <c r="Q31" i="27"/>
  <c r="S31" i="27"/>
  <c r="X31" i="27"/>
  <c r="AB31" i="27"/>
  <c r="O32" i="27"/>
  <c r="Q32" i="27"/>
  <c r="S32" i="27"/>
  <c r="X32" i="27"/>
  <c r="AB32" i="27"/>
  <c r="O33" i="27"/>
  <c r="Q33" i="27"/>
  <c r="S33" i="27"/>
  <c r="X33" i="27"/>
  <c r="AB33" i="27"/>
  <c r="O34" i="27"/>
  <c r="Q34" i="27"/>
  <c r="S34" i="27"/>
  <c r="X34" i="27"/>
  <c r="AB34" i="27"/>
  <c r="O35" i="27"/>
  <c r="Q35" i="27"/>
  <c r="S35" i="27"/>
  <c r="X35" i="27"/>
  <c r="AB35" i="27"/>
  <c r="O36" i="27"/>
  <c r="Q36" i="27"/>
  <c r="S36" i="27"/>
  <c r="X36" i="27"/>
  <c r="AB36" i="27"/>
  <c r="O37" i="27"/>
  <c r="Q37" i="27"/>
  <c r="S37" i="27"/>
  <c r="X37" i="27"/>
  <c r="AB37" i="27"/>
  <c r="O38" i="27"/>
  <c r="Q38" i="27"/>
  <c r="S38" i="27"/>
  <c r="X38" i="27"/>
  <c r="AB38" i="27"/>
  <c r="O39" i="27"/>
  <c r="Q39" i="27"/>
  <c r="S39" i="27"/>
  <c r="X39" i="27"/>
  <c r="AB39" i="27"/>
  <c r="O40" i="27"/>
  <c r="Q40" i="27"/>
  <c r="S40" i="27"/>
  <c r="X40" i="27"/>
  <c r="AB40" i="27"/>
  <c r="O41" i="27"/>
  <c r="Q41" i="27"/>
  <c r="S41" i="27"/>
  <c r="X41" i="27"/>
  <c r="AB41" i="27"/>
  <c r="O42" i="27"/>
  <c r="Q42" i="27"/>
  <c r="S42" i="27"/>
  <c r="X42" i="27"/>
  <c r="AB42" i="27"/>
  <c r="O43" i="27"/>
  <c r="Q43" i="27"/>
  <c r="S43" i="27"/>
  <c r="X43" i="27"/>
  <c r="AB43" i="27"/>
  <c r="O44" i="27"/>
  <c r="Q44" i="27"/>
  <c r="S44" i="27"/>
  <c r="X44" i="27"/>
  <c r="AB44" i="27"/>
  <c r="O45" i="27"/>
  <c r="Q45" i="27"/>
  <c r="S45" i="27"/>
  <c r="X45" i="27"/>
  <c r="AB45" i="27"/>
  <c r="O46" i="27"/>
  <c r="Q46" i="27"/>
  <c r="S46" i="27"/>
  <c r="X46" i="27"/>
  <c r="AB46" i="27"/>
  <c r="O47" i="27"/>
  <c r="Q47" i="27"/>
  <c r="S47" i="27"/>
  <c r="X47" i="27"/>
  <c r="AB47" i="27"/>
  <c r="O48" i="27"/>
  <c r="Q48" i="27"/>
  <c r="S48" i="27"/>
  <c r="X48" i="27"/>
  <c r="AB48" i="27"/>
  <c r="O49" i="27"/>
  <c r="Q49" i="27"/>
  <c r="S49" i="27"/>
  <c r="X49" i="27"/>
  <c r="AB49" i="27"/>
  <c r="O50" i="27"/>
  <c r="Q50" i="27"/>
  <c r="S50" i="27"/>
  <c r="X50" i="27"/>
  <c r="AB50" i="27"/>
  <c r="O51" i="27"/>
  <c r="Q51" i="27"/>
  <c r="S51" i="27"/>
  <c r="X51" i="27"/>
  <c r="AB51" i="27"/>
  <c r="O52" i="27"/>
  <c r="Q52" i="27"/>
  <c r="S52" i="27"/>
  <c r="X52" i="27"/>
  <c r="AB52" i="27"/>
  <c r="O53" i="27"/>
  <c r="Q53" i="27"/>
  <c r="S53" i="27"/>
  <c r="X53" i="27"/>
  <c r="AB53" i="27"/>
  <c r="O54" i="27"/>
  <c r="Q54" i="27"/>
  <c r="S54" i="27"/>
  <c r="X54" i="27"/>
  <c r="AB54" i="27"/>
  <c r="O55" i="27"/>
  <c r="Q55" i="27"/>
  <c r="S55" i="27"/>
  <c r="X55" i="27"/>
  <c r="AB55" i="27"/>
  <c r="O56" i="27"/>
  <c r="Q56" i="27"/>
  <c r="S56" i="27"/>
  <c r="X56" i="27"/>
  <c r="AB56" i="27"/>
  <c r="O57" i="27"/>
  <c r="Q57" i="27"/>
  <c r="S57" i="27"/>
  <c r="X57" i="27"/>
  <c r="AB57" i="27"/>
  <c r="O58" i="27"/>
  <c r="Q58" i="27"/>
  <c r="S58" i="27"/>
  <c r="X58" i="27"/>
  <c r="AB58" i="27"/>
  <c r="O59" i="27"/>
  <c r="Q59" i="27"/>
  <c r="S59" i="27"/>
  <c r="X59" i="27"/>
  <c r="AB59" i="27"/>
  <c r="O60" i="27"/>
  <c r="Q60" i="27"/>
  <c r="S60" i="27"/>
  <c r="X60" i="27"/>
  <c r="AB60" i="27"/>
  <c r="O61" i="27"/>
  <c r="Q61" i="27"/>
  <c r="S61" i="27"/>
  <c r="X61" i="27"/>
  <c r="AB61" i="27"/>
  <c r="O62" i="27"/>
  <c r="Q62" i="27"/>
  <c r="S62" i="27"/>
  <c r="X62" i="27"/>
  <c r="AB62" i="27"/>
  <c r="O63" i="27"/>
  <c r="Q63" i="27"/>
  <c r="S63" i="27"/>
  <c r="X63" i="27"/>
  <c r="AB63" i="27"/>
  <c r="O64" i="27"/>
  <c r="Q64" i="27"/>
  <c r="S64" i="27"/>
  <c r="X64" i="27"/>
  <c r="AB64" i="27"/>
  <c r="O65" i="27"/>
  <c r="Q65" i="27"/>
  <c r="S65" i="27"/>
  <c r="X65" i="27"/>
  <c r="AB65" i="27"/>
  <c r="O66" i="27"/>
  <c r="Q66" i="27"/>
  <c r="S66" i="27"/>
  <c r="X66" i="27"/>
  <c r="AB66" i="27"/>
  <c r="O67" i="27"/>
  <c r="Q67" i="27"/>
  <c r="S67" i="27"/>
  <c r="X67" i="27"/>
  <c r="AB67" i="27"/>
  <c r="O68" i="27"/>
  <c r="Q68" i="27"/>
  <c r="S68" i="27"/>
  <c r="X68" i="27"/>
  <c r="AB68" i="27"/>
  <c r="O69" i="27"/>
  <c r="Q69" i="27"/>
  <c r="S69" i="27"/>
  <c r="X69" i="27"/>
  <c r="AB69" i="27"/>
  <c r="O70" i="27"/>
  <c r="Q70" i="27"/>
  <c r="S70" i="27"/>
  <c r="X70" i="27"/>
  <c r="AB70" i="27"/>
  <c r="O71" i="27"/>
  <c r="Q71" i="27"/>
  <c r="S71" i="27"/>
  <c r="X71" i="27"/>
  <c r="AB71" i="27"/>
  <c r="O72" i="27"/>
  <c r="Q72" i="27"/>
  <c r="S72" i="27"/>
  <c r="X72" i="27"/>
  <c r="AB72" i="27"/>
  <c r="O73" i="27"/>
  <c r="Q73" i="27"/>
  <c r="S73" i="27"/>
  <c r="X73" i="27"/>
  <c r="AB73" i="27"/>
  <c r="O74" i="27"/>
  <c r="Q74" i="27"/>
  <c r="S74" i="27"/>
  <c r="X74" i="27"/>
  <c r="AB74" i="27"/>
  <c r="O75" i="27"/>
  <c r="Q75" i="27"/>
  <c r="S75" i="27"/>
  <c r="X75" i="27"/>
  <c r="AB75" i="27"/>
  <c r="O76" i="27"/>
  <c r="Q76" i="27"/>
  <c r="S76" i="27"/>
  <c r="X76" i="27"/>
  <c r="AB76" i="27"/>
  <c r="O77" i="27"/>
  <c r="Q77" i="27"/>
  <c r="S77" i="27"/>
  <c r="X77" i="27"/>
  <c r="AB77" i="27"/>
  <c r="O78" i="27"/>
  <c r="Q78" i="27"/>
  <c r="S78" i="27"/>
  <c r="X78" i="27"/>
  <c r="AB78" i="27"/>
  <c r="O79" i="27"/>
  <c r="Q79" i="27"/>
  <c r="S79" i="27"/>
  <c r="X79" i="27"/>
  <c r="AB79" i="27"/>
  <c r="O80" i="27"/>
  <c r="Q80" i="27"/>
  <c r="S80" i="27"/>
  <c r="X80" i="27"/>
  <c r="AB80" i="27"/>
  <c r="O81" i="27"/>
  <c r="Q81" i="27"/>
  <c r="S81" i="27"/>
  <c r="X81" i="27"/>
  <c r="AB81" i="27"/>
  <c r="O82" i="27"/>
  <c r="Q82" i="27"/>
  <c r="S82" i="27"/>
  <c r="X82" i="27"/>
  <c r="AB82" i="27"/>
  <c r="O83" i="27"/>
  <c r="Q83" i="27"/>
  <c r="S83" i="27"/>
  <c r="X83" i="27"/>
  <c r="AB83" i="27"/>
  <c r="O84" i="27"/>
  <c r="Q84" i="27"/>
  <c r="S84" i="27"/>
  <c r="T84" i="27"/>
  <c r="X84" i="27"/>
  <c r="AB84" i="27"/>
  <c r="O85" i="27"/>
  <c r="Q85" i="27"/>
  <c r="S85" i="27"/>
  <c r="U85" i="27" s="1"/>
  <c r="X85" i="27"/>
  <c r="AB85" i="27"/>
  <c r="O86" i="27"/>
  <c r="Q86" i="27"/>
  <c r="S86" i="27"/>
  <c r="U86" i="27" s="1"/>
  <c r="X86" i="27"/>
  <c r="AB86" i="27"/>
  <c r="O87" i="27"/>
  <c r="Q87" i="27"/>
  <c r="S87" i="27"/>
  <c r="X87" i="27"/>
  <c r="AB87" i="27"/>
  <c r="O88" i="27"/>
  <c r="Q88" i="27"/>
  <c r="S88" i="27"/>
  <c r="T88" i="27"/>
  <c r="U88" i="27"/>
  <c r="X88" i="27"/>
  <c r="AB88" i="27"/>
  <c r="O89" i="27"/>
  <c r="Q89" i="27"/>
  <c r="S89" i="27"/>
  <c r="X89" i="27"/>
  <c r="AB89" i="27"/>
  <c r="O90" i="27"/>
  <c r="Q90" i="27"/>
  <c r="S90" i="27"/>
  <c r="U90" i="27" s="1"/>
  <c r="X90" i="27"/>
  <c r="AB90" i="27"/>
  <c r="O91" i="27"/>
  <c r="Q91" i="27"/>
  <c r="S91" i="27"/>
  <c r="X91" i="27"/>
  <c r="AB91" i="27"/>
  <c r="O92" i="27"/>
  <c r="Q92" i="27"/>
  <c r="S92" i="27"/>
  <c r="U92" i="27"/>
  <c r="X92" i="27"/>
  <c r="AB92" i="27"/>
  <c r="O93" i="27"/>
  <c r="Q93" i="27"/>
  <c r="U93" i="27" s="1"/>
  <c r="S93" i="27"/>
  <c r="X93" i="27"/>
  <c r="AB93" i="27"/>
  <c r="O94" i="27"/>
  <c r="Q94" i="27"/>
  <c r="S94" i="27"/>
  <c r="X94" i="27"/>
  <c r="AB94" i="27"/>
  <c r="O95" i="27"/>
  <c r="Q95" i="27"/>
  <c r="S95" i="27"/>
  <c r="T95" i="27"/>
  <c r="T96" i="27" s="1"/>
  <c r="X95" i="27"/>
  <c r="AB95" i="27"/>
  <c r="O96" i="27"/>
  <c r="Q96" i="27"/>
  <c r="S96" i="27"/>
  <c r="X96" i="27"/>
  <c r="AB96" i="27"/>
  <c r="S6" i="27"/>
  <c r="U94" i="27" l="1"/>
  <c r="U91" i="27"/>
  <c r="U95" i="27"/>
  <c r="U89" i="27"/>
  <c r="U96" i="27"/>
  <c r="U84" i="27"/>
  <c r="U87" i="27"/>
  <c r="T83" i="27"/>
  <c r="X8" i="27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7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6" i="27"/>
  <c r="W6" i="27"/>
  <c r="W7" i="27" s="1"/>
  <c r="W8" i="27" s="1"/>
  <c r="W9" i="27" s="1"/>
  <c r="A7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O19" i="27"/>
  <c r="O7" i="27"/>
  <c r="P7" i="27" s="1"/>
  <c r="O8" i="27"/>
  <c r="O9" i="27"/>
  <c r="O10" i="27"/>
  <c r="O11" i="27"/>
  <c r="O12" i="27"/>
  <c r="O13" i="27"/>
  <c r="O14" i="27"/>
  <c r="O15" i="27"/>
  <c r="O16" i="27"/>
  <c r="O17" i="27"/>
  <c r="O18" i="27"/>
  <c r="O20" i="27"/>
  <c r="O21" i="27"/>
  <c r="Q6" i="27"/>
  <c r="S7" i="27"/>
  <c r="Q7" i="27"/>
  <c r="S8" i="27"/>
  <c r="Q8" i="27"/>
  <c r="S9" i="27"/>
  <c r="Q9" i="27"/>
  <c r="S10" i="27"/>
  <c r="Q10" i="27"/>
  <c r="S11" i="27"/>
  <c r="Q11" i="27"/>
  <c r="S12" i="27"/>
  <c r="Q12" i="27"/>
  <c r="S13" i="27"/>
  <c r="Q13" i="27"/>
  <c r="S14" i="27"/>
  <c r="Q14" i="27"/>
  <c r="S15" i="27"/>
  <c r="Q15" i="27"/>
  <c r="S16" i="27"/>
  <c r="Q16" i="27"/>
  <c r="S17" i="27"/>
  <c r="Q17" i="27"/>
  <c r="S18" i="27"/>
  <c r="Q18" i="27"/>
  <c r="S19" i="27"/>
  <c r="Q19" i="27"/>
  <c r="S20" i="27"/>
  <c r="Q20" i="27"/>
  <c r="S21" i="27"/>
  <c r="Q21" i="27"/>
  <c r="A1" i="30"/>
  <c r="T82" i="27" l="1"/>
  <c r="U83" i="27"/>
  <c r="P8" i="27"/>
  <c r="P9" i="27" s="1"/>
  <c r="P10" i="27" s="1"/>
  <c r="P11" i="27" s="1"/>
  <c r="P12" i="27" s="1"/>
  <c r="P13" i="27" s="1"/>
  <c r="P14" i="27" s="1"/>
  <c r="P15" i="27" s="1"/>
  <c r="P16" i="27" s="1"/>
  <c r="P17" i="27" s="1"/>
  <c r="P18" i="27" s="1"/>
  <c r="P19" i="27" s="1"/>
  <c r="P20" i="27" s="1"/>
  <c r="P21" i="27" s="1"/>
  <c r="P22" i="27" s="1"/>
  <c r="P23" i="27" s="1"/>
  <c r="P24" i="27" s="1"/>
  <c r="P25" i="27" s="1"/>
  <c r="P26" i="27" s="1"/>
  <c r="P27" i="27" s="1"/>
  <c r="P28" i="27" s="1"/>
  <c r="P29" i="27" s="1"/>
  <c r="P30" i="27" s="1"/>
  <c r="P31" i="27" s="1"/>
  <c r="P32" i="27" s="1"/>
  <c r="P33" i="27" s="1"/>
  <c r="P34" i="27" s="1"/>
  <c r="P35" i="27" s="1"/>
  <c r="P36" i="27" s="1"/>
  <c r="P37" i="27" s="1"/>
  <c r="P38" i="27" s="1"/>
  <c r="P39" i="27" s="1"/>
  <c r="P40" i="27" s="1"/>
  <c r="P41" i="27" s="1"/>
  <c r="P42" i="27" s="1"/>
  <c r="P43" i="27" s="1"/>
  <c r="P44" i="27" s="1"/>
  <c r="P45" i="27" s="1"/>
  <c r="P46" i="27" s="1"/>
  <c r="P47" i="27" s="1"/>
  <c r="P48" i="27" s="1"/>
  <c r="P49" i="27" s="1"/>
  <c r="P50" i="27" s="1"/>
  <c r="P51" i="27" s="1"/>
  <c r="P52" i="27" s="1"/>
  <c r="P53" i="27" s="1"/>
  <c r="P54" i="27" s="1"/>
  <c r="P55" i="27" s="1"/>
  <c r="P56" i="27" s="1"/>
  <c r="P57" i="27" s="1"/>
  <c r="P58" i="27" s="1"/>
  <c r="P59" i="27" s="1"/>
  <c r="P60" i="27" s="1"/>
  <c r="P61" i="27" s="1"/>
  <c r="P62" i="27" s="1"/>
  <c r="P63" i="27" s="1"/>
  <c r="P64" i="27" s="1"/>
  <c r="P65" i="27" s="1"/>
  <c r="P66" i="27" s="1"/>
  <c r="P67" i="27" s="1"/>
  <c r="P68" i="27" s="1"/>
  <c r="P69" i="27" s="1"/>
  <c r="P70" i="27" s="1"/>
  <c r="P71" i="27" s="1"/>
  <c r="P72" i="27" s="1"/>
  <c r="P73" i="27" s="1"/>
  <c r="P74" i="27" s="1"/>
  <c r="P75" i="27" s="1"/>
  <c r="P76" i="27" s="1"/>
  <c r="P77" i="27" s="1"/>
  <c r="P78" i="27" s="1"/>
  <c r="P79" i="27" s="1"/>
  <c r="P80" i="27" s="1"/>
  <c r="P81" i="27" s="1"/>
  <c r="P82" i="27" s="1"/>
  <c r="P83" i="27" s="1"/>
  <c r="P84" i="27" s="1"/>
  <c r="P85" i="27" s="1"/>
  <c r="P86" i="27" s="1"/>
  <c r="P87" i="27" s="1"/>
  <c r="P88" i="27" s="1"/>
  <c r="P89" i="27" s="1"/>
  <c r="P90" i="27" s="1"/>
  <c r="P91" i="27" s="1"/>
  <c r="P92" i="27" s="1"/>
  <c r="P93" i="27" s="1"/>
  <c r="P94" i="27" s="1"/>
  <c r="P95" i="27" s="1"/>
  <c r="P96" i="27" s="1"/>
  <c r="W10" i="27"/>
  <c r="T81" i="27" l="1"/>
  <c r="U82" i="27"/>
  <c r="W11" i="27"/>
  <c r="B42" i="30"/>
  <c r="A57" i="30"/>
  <c r="C60" i="30"/>
  <c r="B43" i="30"/>
  <c r="B14" i="30"/>
  <c r="A31" i="30"/>
  <c r="F16" i="30"/>
  <c r="B87" i="30"/>
  <c r="F73" i="30"/>
  <c r="A68" i="30"/>
  <c r="F18" i="30"/>
  <c r="G64" i="30"/>
  <c r="C32" i="30"/>
  <c r="A59" i="30"/>
  <c r="G41" i="30"/>
  <c r="B80" i="30"/>
  <c r="C91" i="30"/>
  <c r="C43" i="30"/>
  <c r="F38" i="30"/>
  <c r="F76" i="30"/>
  <c r="G58" i="30"/>
  <c r="G8" i="30"/>
  <c r="G68" i="30"/>
  <c r="A23" i="30"/>
  <c r="F32" i="30"/>
  <c r="F9" i="30"/>
  <c r="A30" i="30"/>
  <c r="B33" i="30"/>
  <c r="C67" i="30"/>
  <c r="C20" i="30"/>
  <c r="A50" i="30"/>
  <c r="B89" i="30"/>
  <c r="F34" i="30"/>
  <c r="G90" i="30"/>
  <c r="F65" i="30"/>
  <c r="F77" i="30"/>
  <c r="G43" i="30"/>
  <c r="C49" i="30"/>
  <c r="F12" i="30"/>
  <c r="B13" i="30"/>
  <c r="F25" i="30"/>
  <c r="A9" i="30"/>
  <c r="F51" i="30"/>
  <c r="F35" i="30"/>
  <c r="F40" i="30"/>
  <c r="F79" i="30"/>
  <c r="A63" i="30"/>
  <c r="A77" i="30"/>
  <c r="G70" i="30"/>
  <c r="C66" i="30"/>
  <c r="G87" i="30"/>
  <c r="A74" i="30"/>
  <c r="F5" i="30"/>
  <c r="E90" i="30"/>
  <c r="B75" i="30"/>
  <c r="C10" i="30"/>
  <c r="F7" i="30"/>
  <c r="G10" i="30"/>
  <c r="F6" i="30"/>
  <c r="F71" i="30"/>
  <c r="G74" i="30"/>
  <c r="A88" i="30"/>
  <c r="C47" i="30"/>
  <c r="B20" i="30"/>
  <c r="F53" i="30"/>
  <c r="A27" i="30"/>
  <c r="A62" i="30"/>
  <c r="G77" i="30"/>
  <c r="A87" i="30"/>
  <c r="A12" i="30"/>
  <c r="G76" i="30"/>
  <c r="A7" i="30"/>
  <c r="A61" i="30"/>
  <c r="B71" i="30"/>
  <c r="B11" i="30"/>
  <c r="A41" i="30"/>
  <c r="C6" i="30"/>
  <c r="G52" i="30"/>
  <c r="B12" i="30"/>
  <c r="C62" i="30"/>
  <c r="C53" i="30"/>
  <c r="E85" i="30"/>
  <c r="F58" i="30"/>
  <c r="C73" i="30"/>
  <c r="F55" i="30"/>
  <c r="G44" i="30"/>
  <c r="B34" i="30"/>
  <c r="G4" i="30"/>
  <c r="A46" i="30"/>
  <c r="G7" i="30"/>
  <c r="A11" i="30"/>
  <c r="B84" i="30"/>
  <c r="F24" i="30"/>
  <c r="F44" i="30"/>
  <c r="G5" i="30"/>
  <c r="B54" i="30"/>
  <c r="E83" i="30"/>
  <c r="A71" i="30"/>
  <c r="F28" i="30"/>
  <c r="C46" i="30"/>
  <c r="E87" i="30"/>
  <c r="F72" i="30"/>
  <c r="B15" i="30"/>
  <c r="A56" i="30"/>
  <c r="B41" i="30"/>
  <c r="B51" i="30"/>
  <c r="C21" i="30"/>
  <c r="G65" i="30"/>
  <c r="G39" i="30"/>
  <c r="E81" i="30"/>
  <c r="C52" i="30"/>
  <c r="F15" i="30"/>
  <c r="A60" i="30"/>
  <c r="F14" i="30"/>
  <c r="A21" i="30"/>
  <c r="B61" i="30"/>
  <c r="B94" i="30"/>
  <c r="F8" i="30"/>
  <c r="C36" i="30"/>
  <c r="A38" i="30"/>
  <c r="A92" i="30"/>
  <c r="G20" i="30"/>
  <c r="E82" i="30"/>
  <c r="E94" i="30"/>
  <c r="B25" i="30"/>
  <c r="E91" i="30"/>
  <c r="F75" i="30"/>
  <c r="F90" i="30"/>
  <c r="B72" i="30"/>
  <c r="B8" i="30"/>
  <c r="A65" i="30"/>
  <c r="G73" i="30"/>
  <c r="G15" i="30"/>
  <c r="A89" i="30"/>
  <c r="A82" i="30"/>
  <c r="C29" i="30"/>
  <c r="A32" i="30"/>
  <c r="B59" i="30"/>
  <c r="F17" i="30"/>
  <c r="G57" i="30"/>
  <c r="E86" i="30"/>
  <c r="B47" i="30"/>
  <c r="C89" i="30"/>
  <c r="B31" i="30"/>
  <c r="G61" i="30"/>
  <c r="C28" i="30"/>
  <c r="G19" i="30"/>
  <c r="F70" i="30"/>
  <c r="C4" i="30"/>
  <c r="F67" i="30"/>
  <c r="G50" i="30"/>
  <c r="F60" i="30"/>
  <c r="A4" i="30"/>
  <c r="G13" i="30"/>
  <c r="F82" i="30"/>
  <c r="A75" i="30"/>
  <c r="A44" i="30"/>
  <c r="G89" i="30"/>
  <c r="C42" i="30"/>
  <c r="C83" i="30"/>
  <c r="C41" i="30"/>
  <c r="G16" i="30"/>
  <c r="F54" i="30"/>
  <c r="A16" i="30"/>
  <c r="C19" i="30"/>
  <c r="B49" i="30"/>
  <c r="C38" i="30"/>
  <c r="E84" i="30"/>
  <c r="C69" i="30"/>
  <c r="A91" i="30"/>
  <c r="C78" i="30"/>
  <c r="G11" i="30"/>
  <c r="C72" i="30"/>
  <c r="F20" i="30"/>
  <c r="G83" i="30"/>
  <c r="B50" i="30"/>
  <c r="F10" i="30"/>
  <c r="B46" i="30"/>
  <c r="C23" i="30"/>
  <c r="G93" i="30"/>
  <c r="G82" i="30"/>
  <c r="C56" i="30"/>
  <c r="F11" i="30"/>
  <c r="G66" i="30"/>
  <c r="F43" i="30"/>
  <c r="F84" i="30"/>
  <c r="B63" i="30"/>
  <c r="B69" i="30"/>
  <c r="F74" i="30"/>
  <c r="B22" i="30"/>
  <c r="C87" i="30"/>
  <c r="A70" i="30"/>
  <c r="A18" i="30"/>
  <c r="C8" i="30"/>
  <c r="A86" i="30"/>
  <c r="F50" i="30"/>
  <c r="C59" i="30"/>
  <c r="A14" i="30"/>
  <c r="G78" i="30"/>
  <c r="B52" i="30"/>
  <c r="A48" i="30"/>
  <c r="B53" i="30"/>
  <c r="C68" i="30"/>
  <c r="G92" i="30"/>
  <c r="C75" i="30"/>
  <c r="C57" i="30"/>
  <c r="F13" i="30"/>
  <c r="C93" i="30"/>
  <c r="G17" i="30"/>
  <c r="F41" i="30"/>
  <c r="B64" i="30"/>
  <c r="G56" i="30"/>
  <c r="E92" i="30"/>
  <c r="C85" i="30"/>
  <c r="C79" i="30"/>
  <c r="B77" i="30"/>
  <c r="F93" i="30"/>
  <c r="C55" i="30"/>
  <c r="B66" i="30"/>
  <c r="C44" i="30"/>
  <c r="A84" i="30"/>
  <c r="A25" i="30"/>
  <c r="C7" i="30"/>
  <c r="A67" i="30"/>
  <c r="G29" i="30"/>
  <c r="B6" i="30"/>
  <c r="C86" i="30"/>
  <c r="B19" i="30"/>
  <c r="A94" i="30"/>
  <c r="A42" i="30"/>
  <c r="A22" i="30"/>
  <c r="B76" i="30"/>
  <c r="G38" i="30"/>
  <c r="C94" i="30"/>
  <c r="G28" i="30"/>
  <c r="G46" i="30"/>
  <c r="C35" i="30"/>
  <c r="C14" i="30"/>
  <c r="G80" i="30"/>
  <c r="B85" i="30"/>
  <c r="B73" i="30"/>
  <c r="F45" i="30"/>
  <c r="B57" i="30"/>
  <c r="A90" i="30"/>
  <c r="B38" i="30"/>
  <c r="G55" i="30"/>
  <c r="A29" i="30"/>
  <c r="C88" i="30"/>
  <c r="B27" i="30"/>
  <c r="F69" i="30"/>
  <c r="B10" i="30"/>
  <c r="B26" i="30"/>
  <c r="B36" i="30"/>
  <c r="G22" i="30"/>
  <c r="B32" i="30"/>
  <c r="A6" i="30"/>
  <c r="B91" i="30"/>
  <c r="A13" i="30"/>
  <c r="B30" i="30"/>
  <c r="F89" i="30"/>
  <c r="C90" i="30"/>
  <c r="C64" i="30"/>
  <c r="B48" i="30"/>
  <c r="B4" i="30"/>
  <c r="B70" i="30"/>
  <c r="A19" i="30"/>
  <c r="A78" i="30"/>
  <c r="F86" i="30"/>
  <c r="C48" i="30"/>
  <c r="F88" i="30"/>
  <c r="G54" i="30"/>
  <c r="F68" i="30"/>
  <c r="B23" i="30"/>
  <c r="F39" i="30"/>
  <c r="B83" i="30"/>
  <c r="C54" i="30"/>
  <c r="G33" i="30"/>
  <c r="F81" i="30"/>
  <c r="F48" i="30"/>
  <c r="G14" i="30"/>
  <c r="F94" i="30"/>
  <c r="G75" i="30"/>
  <c r="F92" i="30"/>
  <c r="C80" i="30"/>
  <c r="A54" i="30"/>
  <c r="F61" i="30"/>
  <c r="C81" i="30"/>
  <c r="G91" i="30"/>
  <c r="B28" i="30"/>
  <c r="A58" i="30"/>
  <c r="C27" i="30"/>
  <c r="C50" i="30"/>
  <c r="F37" i="30"/>
  <c r="A69" i="30"/>
  <c r="G9" i="30"/>
  <c r="B74" i="30"/>
  <c r="A66" i="30"/>
  <c r="G31" i="30"/>
  <c r="A33" i="30"/>
  <c r="F49" i="30"/>
  <c r="A28" i="30"/>
  <c r="C70" i="30"/>
  <c r="E88" i="30"/>
  <c r="G62" i="30"/>
  <c r="F87" i="30"/>
  <c r="B79" i="30"/>
  <c r="F66" i="30"/>
  <c r="A76" i="30"/>
  <c r="C16" i="30"/>
  <c r="F30" i="30"/>
  <c r="A37" i="30"/>
  <c r="C51" i="30"/>
  <c r="F42" i="30"/>
  <c r="E80" i="30"/>
  <c r="C13" i="30"/>
  <c r="A73" i="30"/>
  <c r="A72" i="30"/>
  <c r="C30" i="30"/>
  <c r="G86" i="30"/>
  <c r="A64" i="30"/>
  <c r="F91" i="30"/>
  <c r="A34" i="30"/>
  <c r="G51" i="30"/>
  <c r="G79" i="30"/>
  <c r="C17" i="30"/>
  <c r="F83" i="30"/>
  <c r="C15" i="30"/>
  <c r="F47" i="30"/>
  <c r="A49" i="30"/>
  <c r="B93" i="30"/>
  <c r="A81" i="30"/>
  <c r="G72" i="30"/>
  <c r="F52" i="30"/>
  <c r="G48" i="30"/>
  <c r="B58" i="30"/>
  <c r="A55" i="30"/>
  <c r="B40" i="30"/>
  <c r="B17" i="30"/>
  <c r="F4" i="30"/>
  <c r="A36" i="30"/>
  <c r="B29" i="30"/>
  <c r="A15" i="30"/>
  <c r="G49" i="30"/>
  <c r="B68" i="30"/>
  <c r="G27" i="30"/>
  <c r="G34" i="30"/>
  <c r="C12" i="30"/>
  <c r="A35" i="30"/>
  <c r="G18" i="30"/>
  <c r="G42" i="30"/>
  <c r="C82" i="30"/>
  <c r="B92" i="30"/>
  <c r="B16" i="30"/>
  <c r="B5" i="30"/>
  <c r="G53" i="30"/>
  <c r="B62" i="30"/>
  <c r="B88" i="30"/>
  <c r="C18" i="30"/>
  <c r="B78" i="30"/>
  <c r="C76" i="30"/>
  <c r="G67" i="30"/>
  <c r="C84" i="30"/>
  <c r="C63" i="30"/>
  <c r="G47" i="30"/>
  <c r="C58" i="30"/>
  <c r="F62" i="30"/>
  <c r="A85" i="30"/>
  <c r="A51" i="30"/>
  <c r="G85" i="30"/>
  <c r="B56" i="30"/>
  <c r="B7" i="30"/>
  <c r="A83" i="30"/>
  <c r="A53" i="30"/>
  <c r="A10" i="30"/>
  <c r="C34" i="30"/>
  <c r="G26" i="30"/>
  <c r="F63" i="30"/>
  <c r="B67" i="30"/>
  <c r="G32" i="30"/>
  <c r="G71" i="30"/>
  <c r="G40" i="30"/>
  <c r="G88" i="30"/>
  <c r="C77" i="30"/>
  <c r="C9" i="30"/>
  <c r="B18" i="30"/>
  <c r="A93" i="30"/>
  <c r="C37" i="30"/>
  <c r="A40" i="30"/>
  <c r="C22" i="30"/>
  <c r="A26" i="30"/>
  <c r="A5" i="30"/>
  <c r="B82" i="30"/>
  <c r="A80" i="30"/>
  <c r="C45" i="30"/>
  <c r="B39" i="30"/>
  <c r="A79" i="30"/>
  <c r="G25" i="30"/>
  <c r="F27" i="30"/>
  <c r="C31" i="30"/>
  <c r="B90" i="30"/>
  <c r="F85" i="30"/>
  <c r="C40" i="30"/>
  <c r="B37" i="30"/>
  <c r="G94" i="30"/>
  <c r="C92" i="30"/>
  <c r="F59" i="30"/>
  <c r="A45" i="30"/>
  <c r="G23" i="30"/>
  <c r="A47" i="30"/>
  <c r="C5" i="30"/>
  <c r="B44" i="30"/>
  <c r="G84" i="30"/>
  <c r="F21" i="30"/>
  <c r="G35" i="30"/>
  <c r="A8" i="30"/>
  <c r="F46" i="30"/>
  <c r="B55" i="30"/>
  <c r="F64" i="30"/>
  <c r="G21" i="30"/>
  <c r="G63" i="30"/>
  <c r="F78" i="30"/>
  <c r="F31" i="30"/>
  <c r="G36" i="30"/>
  <c r="F56" i="30"/>
  <c r="F19" i="30"/>
  <c r="B24" i="30"/>
  <c r="B45" i="30"/>
  <c r="A20" i="30"/>
  <c r="C26" i="30"/>
  <c r="F29" i="30"/>
  <c r="F22" i="30"/>
  <c r="B35" i="30"/>
  <c r="C74" i="30"/>
  <c r="G59" i="30"/>
  <c r="F33" i="30"/>
  <c r="C71" i="30"/>
  <c r="G81" i="30"/>
  <c r="E89" i="30"/>
  <c r="B86" i="30"/>
  <c r="E93" i="30"/>
  <c r="F36" i="30"/>
  <c r="F23" i="30"/>
  <c r="G60" i="30"/>
  <c r="B60" i="30"/>
  <c r="A17" i="30"/>
  <c r="C61" i="30"/>
  <c r="G6" i="30"/>
  <c r="B21" i="30"/>
  <c r="G69" i="30"/>
  <c r="B81" i="30"/>
  <c r="A43" i="30"/>
  <c r="B65" i="30"/>
  <c r="G30" i="30"/>
  <c r="G12" i="30"/>
  <c r="C11" i="30"/>
  <c r="C33" i="30"/>
  <c r="A39" i="30"/>
  <c r="C24" i="30"/>
  <c r="A52" i="30"/>
  <c r="F26" i="30"/>
  <c r="F57" i="30"/>
  <c r="G24" i="30"/>
  <c r="G37" i="30"/>
  <c r="B9" i="30"/>
  <c r="C39" i="30"/>
  <c r="C65" i="30"/>
  <c r="A24" i="30"/>
  <c r="F80" i="30"/>
  <c r="C25" i="30"/>
  <c r="G45" i="30"/>
  <c r="E79" i="30"/>
  <c r="T80" i="27" l="1"/>
  <c r="U81" i="27"/>
  <c r="W12" i="27"/>
  <c r="E78" i="30"/>
  <c r="T79" i="27" l="1"/>
  <c r="U80" i="27"/>
  <c r="W13" i="27"/>
  <c r="E77" i="30"/>
  <c r="T78" i="27" l="1"/>
  <c r="U79" i="27"/>
  <c r="W14" i="27"/>
  <c r="E76" i="30"/>
  <c r="T77" i="27" l="1"/>
  <c r="U78" i="27"/>
  <c r="W15" i="27"/>
  <c r="E75" i="30"/>
  <c r="T76" i="27" l="1"/>
  <c r="U77" i="27"/>
  <c r="W16" i="27"/>
  <c r="E74" i="30"/>
  <c r="U76" i="27" l="1"/>
  <c r="T75" i="27"/>
  <c r="W17" i="27"/>
  <c r="E73" i="30"/>
  <c r="T74" i="27" l="1"/>
  <c r="U75" i="27"/>
  <c r="W18" i="27"/>
  <c r="E72" i="30"/>
  <c r="T73" i="27" l="1"/>
  <c r="U74" i="27"/>
  <c r="W19" i="27"/>
  <c r="E71" i="30"/>
  <c r="T72" i="27" l="1"/>
  <c r="U73" i="27"/>
  <c r="W20" i="27"/>
  <c r="E70" i="30"/>
  <c r="T71" i="27" l="1"/>
  <c r="U72" i="27"/>
  <c r="W21" i="27"/>
  <c r="W22" i="27" s="1"/>
  <c r="W23" i="27" s="1"/>
  <c r="W24" i="27" s="1"/>
  <c r="W25" i="27" s="1"/>
  <c r="W26" i="27" s="1"/>
  <c r="W27" i="27" s="1"/>
  <c r="W28" i="27" s="1"/>
  <c r="W29" i="27" s="1"/>
  <c r="W30" i="27" s="1"/>
  <c r="W31" i="27" s="1"/>
  <c r="W32" i="27" s="1"/>
  <c r="W33" i="27" s="1"/>
  <c r="W34" i="27" s="1"/>
  <c r="W35" i="27" s="1"/>
  <c r="W36" i="27" s="1"/>
  <c r="W37" i="27" s="1"/>
  <c r="W38" i="27" s="1"/>
  <c r="W39" i="27" s="1"/>
  <c r="E69" i="30"/>
  <c r="T70" i="27" l="1"/>
  <c r="U71" i="27"/>
  <c r="W40" i="27"/>
  <c r="E68" i="30"/>
  <c r="T69" i="27" l="1"/>
  <c r="U70" i="27"/>
  <c r="W41" i="27"/>
  <c r="E67" i="30"/>
  <c r="T68" i="27" l="1"/>
  <c r="U69" i="27"/>
  <c r="W42" i="27"/>
  <c r="E66" i="30"/>
  <c r="U68" i="27" l="1"/>
  <c r="T67" i="27"/>
  <c r="W43" i="27"/>
  <c r="E65" i="30"/>
  <c r="W44" i="27" l="1"/>
  <c r="T66" i="27"/>
  <c r="U67" i="27"/>
  <c r="E64" i="30"/>
  <c r="T65" i="27" l="1"/>
  <c r="U66" i="27"/>
  <c r="W45" i="27"/>
  <c r="E63" i="30"/>
  <c r="T64" i="27" l="1"/>
  <c r="U65" i="27"/>
  <c r="W46" i="27"/>
  <c r="E62" i="30"/>
  <c r="T63" i="27" l="1"/>
  <c r="U64" i="27"/>
  <c r="W47" i="27"/>
  <c r="E61" i="30"/>
  <c r="T62" i="27" l="1"/>
  <c r="U63" i="27"/>
  <c r="W48" i="27"/>
  <c r="E60" i="30"/>
  <c r="T61" i="27" l="1"/>
  <c r="U62" i="27"/>
  <c r="W49" i="27"/>
  <c r="E59" i="30"/>
  <c r="W50" i="27" l="1"/>
  <c r="T60" i="27"/>
  <c r="U61" i="27"/>
  <c r="E58" i="30"/>
  <c r="U60" i="27" l="1"/>
  <c r="T59" i="27"/>
  <c r="W51" i="27"/>
  <c r="E57" i="30"/>
  <c r="W52" i="27" l="1"/>
  <c r="T58" i="27"/>
  <c r="U59" i="27"/>
  <c r="E56" i="30"/>
  <c r="T57" i="27" l="1"/>
  <c r="U58" i="27"/>
  <c r="W53" i="27"/>
  <c r="E55" i="30"/>
  <c r="T56" i="27" l="1"/>
  <c r="U57" i="27"/>
  <c r="W54" i="27"/>
  <c r="E54" i="30"/>
  <c r="W55" i="27" l="1"/>
  <c r="T55" i="27"/>
  <c r="U56" i="27"/>
  <c r="E53" i="30"/>
  <c r="W56" i="27" l="1"/>
  <c r="Y55" i="27"/>
  <c r="T54" i="27"/>
  <c r="U55" i="27"/>
  <c r="I53" i="30"/>
  <c r="E52" i="30"/>
  <c r="T53" i="27" l="1"/>
  <c r="U54" i="27"/>
  <c r="Y54" i="27"/>
  <c r="W57" i="27"/>
  <c r="Y56" i="27"/>
  <c r="E51" i="30"/>
  <c r="I54" i="30"/>
  <c r="I52" i="30"/>
  <c r="Y57" i="27" l="1"/>
  <c r="W58" i="27"/>
  <c r="T52" i="27"/>
  <c r="U53" i="27"/>
  <c r="Y53" i="27"/>
  <c r="I55" i="30"/>
  <c r="E50" i="30"/>
  <c r="I51" i="30"/>
  <c r="U52" i="27" l="1"/>
  <c r="T51" i="27"/>
  <c r="Y52" i="27"/>
  <c r="W59" i="27"/>
  <c r="Y58" i="27"/>
  <c r="E49" i="30"/>
  <c r="I50" i="30"/>
  <c r="I56" i="30"/>
  <c r="W60" i="27" l="1"/>
  <c r="Y59" i="27"/>
  <c r="T50" i="27"/>
  <c r="U51" i="27"/>
  <c r="Y51" i="27"/>
  <c r="I57" i="30"/>
  <c r="E48" i="30"/>
  <c r="I49" i="30"/>
  <c r="T49" i="27" l="1"/>
  <c r="U50" i="27"/>
  <c r="Y50" i="27"/>
  <c r="Y60" i="27"/>
  <c r="W61" i="27"/>
  <c r="I48" i="30"/>
  <c r="E47" i="30"/>
  <c r="I58" i="30"/>
  <c r="W62" i="27" l="1"/>
  <c r="Y61" i="27"/>
  <c r="T48" i="27"/>
  <c r="U49" i="27"/>
  <c r="Y49" i="27"/>
  <c r="I47" i="30"/>
  <c r="E46" i="30"/>
  <c r="I59" i="30"/>
  <c r="T47" i="27" l="1"/>
  <c r="U48" i="27"/>
  <c r="Y48" i="27"/>
  <c r="Y62" i="27"/>
  <c r="W63" i="27"/>
  <c r="E45" i="30"/>
  <c r="I46" i="30"/>
  <c r="I60" i="30"/>
  <c r="W64" i="27" l="1"/>
  <c r="Y63" i="27"/>
  <c r="T46" i="27"/>
  <c r="U47" i="27"/>
  <c r="Y47" i="27"/>
  <c r="I61" i="30"/>
  <c r="I45" i="30"/>
  <c r="E44" i="30"/>
  <c r="T45" i="27" l="1"/>
  <c r="U46" i="27"/>
  <c r="Y46" i="27"/>
  <c r="W65" i="27"/>
  <c r="Y64" i="27"/>
  <c r="I44" i="30"/>
  <c r="E43" i="30"/>
  <c r="I62" i="30"/>
  <c r="Y65" i="27" l="1"/>
  <c r="W66" i="27"/>
  <c r="T44" i="27"/>
  <c r="U45" i="27"/>
  <c r="Y45" i="27"/>
  <c r="E42" i="30"/>
  <c r="I63" i="30"/>
  <c r="I43" i="30"/>
  <c r="W67" i="27" l="1"/>
  <c r="Y66" i="27"/>
  <c r="U44" i="27"/>
  <c r="T43" i="27"/>
  <c r="Y44" i="27"/>
  <c r="E41" i="30"/>
  <c r="I64" i="30"/>
  <c r="I42" i="30"/>
  <c r="T42" i="27" l="1"/>
  <c r="U43" i="27"/>
  <c r="Y43" i="27"/>
  <c r="W68" i="27"/>
  <c r="Y67" i="27"/>
  <c r="I41" i="30"/>
  <c r="E40" i="30"/>
  <c r="I65" i="30"/>
  <c r="Y68" i="27" l="1"/>
  <c r="W69" i="27"/>
  <c r="T41" i="27"/>
  <c r="U42" i="27"/>
  <c r="Y42" i="27"/>
  <c r="E39" i="30"/>
  <c r="I66" i="30"/>
  <c r="I40" i="30"/>
  <c r="T40" i="27" l="1"/>
  <c r="U41" i="27"/>
  <c r="Y41" i="27"/>
  <c r="W70" i="27"/>
  <c r="Y69" i="27"/>
  <c r="I39" i="30"/>
  <c r="E38" i="30"/>
  <c r="I67" i="30"/>
  <c r="Y70" i="27" l="1"/>
  <c r="W71" i="27"/>
  <c r="T39" i="27"/>
  <c r="U40" i="27"/>
  <c r="Y40" i="27"/>
  <c r="E37" i="30"/>
  <c r="I68" i="30"/>
  <c r="I38" i="30"/>
  <c r="U39" i="27" l="1"/>
  <c r="T38" i="27"/>
  <c r="Y39" i="27"/>
  <c r="W72" i="27"/>
  <c r="Y71" i="27"/>
  <c r="I37" i="30"/>
  <c r="I69" i="30"/>
  <c r="E36" i="30"/>
  <c r="W73" i="27" l="1"/>
  <c r="Y72" i="27"/>
  <c r="T37" i="27"/>
  <c r="U38" i="27"/>
  <c r="Y38" i="27"/>
  <c r="I70" i="30"/>
  <c r="I36" i="30"/>
  <c r="E35" i="30"/>
  <c r="T36" i="27" l="1"/>
  <c r="U37" i="27"/>
  <c r="Y37" i="27"/>
  <c r="Y73" i="27"/>
  <c r="W74" i="27"/>
  <c r="E34" i="30"/>
  <c r="I35" i="30"/>
  <c r="I71" i="30"/>
  <c r="W75" i="27" l="1"/>
  <c r="Y74" i="27"/>
  <c r="T35" i="27"/>
  <c r="U36" i="27"/>
  <c r="Y36" i="27"/>
  <c r="E33" i="30"/>
  <c r="I34" i="30"/>
  <c r="I72" i="30"/>
  <c r="T34" i="27" l="1"/>
  <c r="U35" i="27"/>
  <c r="Y35" i="27"/>
  <c r="W76" i="27"/>
  <c r="Y75" i="27"/>
  <c r="E32" i="30"/>
  <c r="I73" i="30"/>
  <c r="I33" i="30"/>
  <c r="Y76" i="27" l="1"/>
  <c r="W77" i="27"/>
  <c r="T33" i="27"/>
  <c r="U34" i="27"/>
  <c r="Y34" i="27"/>
  <c r="I74" i="30"/>
  <c r="E31" i="30"/>
  <c r="I32" i="30"/>
  <c r="T32" i="27" l="1"/>
  <c r="U33" i="27"/>
  <c r="Y33" i="27"/>
  <c r="W78" i="27"/>
  <c r="Y77" i="27"/>
  <c r="E30" i="30"/>
  <c r="I75" i="30"/>
  <c r="I31" i="30"/>
  <c r="Y78" i="27" l="1"/>
  <c r="W79" i="27"/>
  <c r="T31" i="27"/>
  <c r="U32" i="27"/>
  <c r="Y32" i="27"/>
  <c r="E29" i="30"/>
  <c r="I76" i="30"/>
  <c r="I30" i="30"/>
  <c r="U31" i="27" l="1"/>
  <c r="T30" i="27"/>
  <c r="Y31" i="27"/>
  <c r="W80" i="27"/>
  <c r="Y79" i="27"/>
  <c r="I77" i="30"/>
  <c r="I29" i="30"/>
  <c r="E28" i="30"/>
  <c r="W81" i="27" l="1"/>
  <c r="Y80" i="27"/>
  <c r="T29" i="27"/>
  <c r="U30" i="27"/>
  <c r="Y30" i="27"/>
  <c r="I78" i="30"/>
  <c r="I28" i="30"/>
  <c r="E27" i="30"/>
  <c r="T28" i="27" l="1"/>
  <c r="U29" i="27"/>
  <c r="Y29" i="27"/>
  <c r="Y81" i="27"/>
  <c r="W82" i="27"/>
  <c r="I27" i="30"/>
  <c r="I79" i="30"/>
  <c r="E26" i="30"/>
  <c r="W83" i="27" l="1"/>
  <c r="Y82" i="27"/>
  <c r="T27" i="27"/>
  <c r="U28" i="27"/>
  <c r="Y28" i="27"/>
  <c r="I80" i="30"/>
  <c r="I26" i="30"/>
  <c r="E25" i="30"/>
  <c r="T26" i="27" l="1"/>
  <c r="U27" i="27"/>
  <c r="Y27" i="27"/>
  <c r="W84" i="27"/>
  <c r="Y83" i="27"/>
  <c r="I25" i="30"/>
  <c r="I81" i="30"/>
  <c r="E24" i="30"/>
  <c r="Y84" i="27" l="1"/>
  <c r="W85" i="27"/>
  <c r="T25" i="27"/>
  <c r="U26" i="27"/>
  <c r="Y26" i="27"/>
  <c r="E23" i="30"/>
  <c r="I24" i="30"/>
  <c r="I82" i="30"/>
  <c r="T24" i="27" l="1"/>
  <c r="U25" i="27"/>
  <c r="Y25" i="27"/>
  <c r="Y85" i="27"/>
  <c r="W86" i="27"/>
  <c r="E22" i="30"/>
  <c r="I23" i="30"/>
  <c r="I83" i="30"/>
  <c r="Y86" i="27" l="1"/>
  <c r="W87" i="27"/>
  <c r="T23" i="27"/>
  <c r="Y24" i="27"/>
  <c r="U24" i="27"/>
  <c r="I84" i="30"/>
  <c r="E21" i="30"/>
  <c r="I22" i="30"/>
  <c r="U23" i="27" l="1"/>
  <c r="Y23" i="27"/>
  <c r="T22" i="27"/>
  <c r="W88" i="27"/>
  <c r="Y87" i="27"/>
  <c r="I21" i="30"/>
  <c r="I85" i="30"/>
  <c r="E20" i="30"/>
  <c r="Y88" i="27" l="1"/>
  <c r="W89" i="27"/>
  <c r="U22" i="27"/>
  <c r="Y22" i="27"/>
  <c r="T21" i="27"/>
  <c r="E19" i="30"/>
  <c r="I86" i="30"/>
  <c r="I20" i="30"/>
  <c r="T20" i="27" l="1"/>
  <c r="U21" i="27"/>
  <c r="Y21" i="27"/>
  <c r="Y89" i="27"/>
  <c r="W90" i="27"/>
  <c r="E18" i="30"/>
  <c r="I87" i="30"/>
  <c r="I19" i="30"/>
  <c r="Y90" i="27" l="1"/>
  <c r="W91" i="27"/>
  <c r="U20" i="27"/>
  <c r="T19" i="27"/>
  <c r="Y20" i="27"/>
  <c r="E17" i="30"/>
  <c r="I88" i="30"/>
  <c r="I18" i="30"/>
  <c r="T18" i="27" l="1"/>
  <c r="U19" i="27"/>
  <c r="Y19" i="27"/>
  <c r="W92" i="27"/>
  <c r="Y91" i="27"/>
  <c r="E16" i="30"/>
  <c r="I17" i="30"/>
  <c r="I89" i="30"/>
  <c r="Y92" i="27" l="1"/>
  <c r="W93" i="27"/>
  <c r="T17" i="27"/>
  <c r="Y18" i="27"/>
  <c r="U18" i="27"/>
  <c r="I90" i="30"/>
  <c r="I16" i="30"/>
  <c r="E15" i="30"/>
  <c r="T16" i="27" l="1"/>
  <c r="U17" i="27"/>
  <c r="Y17" i="27"/>
  <c r="W94" i="27"/>
  <c r="Y93" i="27"/>
  <c r="E14" i="30"/>
  <c r="I15" i="30"/>
  <c r="I91" i="30"/>
  <c r="Y94" i="27" l="1"/>
  <c r="W95" i="27"/>
  <c r="U16" i="27"/>
  <c r="Y16" i="27"/>
  <c r="T15" i="27"/>
  <c r="E13" i="30"/>
  <c r="I92" i="30"/>
  <c r="I14" i="30"/>
  <c r="T14" i="27" l="1"/>
  <c r="U15" i="27"/>
  <c r="Y15" i="27"/>
  <c r="W96" i="27"/>
  <c r="Y96" i="27" s="1"/>
  <c r="Y95" i="27"/>
  <c r="I93" i="30"/>
  <c r="E12" i="30"/>
  <c r="I94" i="30"/>
  <c r="I13" i="30"/>
  <c r="T13" i="27" l="1"/>
  <c r="U14" i="27"/>
  <c r="Y14" i="27"/>
  <c r="E11" i="30"/>
  <c r="I12" i="30"/>
  <c r="T12" i="27" l="1"/>
  <c r="U13" i="27"/>
  <c r="Y13" i="27"/>
  <c r="I11" i="30"/>
  <c r="E10" i="30"/>
  <c r="T11" i="27" l="1"/>
  <c r="U12" i="27"/>
  <c r="Y12" i="27"/>
  <c r="I10" i="30"/>
  <c r="E9" i="30"/>
  <c r="U11" i="27" l="1"/>
  <c r="Y11" i="27"/>
  <c r="T10" i="27"/>
  <c r="I9" i="30"/>
  <c r="E8" i="30"/>
  <c r="T9" i="27" l="1"/>
  <c r="U10" i="27"/>
  <c r="Y10" i="27"/>
  <c r="I8" i="30"/>
  <c r="E7" i="30"/>
  <c r="T8" i="27" l="1"/>
  <c r="U9" i="27"/>
  <c r="Y9" i="27"/>
  <c r="I7" i="30"/>
  <c r="E6" i="30"/>
  <c r="U8" i="27" l="1"/>
  <c r="Y8" i="27"/>
  <c r="T7" i="27"/>
  <c r="I6" i="30"/>
  <c r="E5" i="30"/>
  <c r="T6" i="27" l="1"/>
  <c r="U7" i="27"/>
  <c r="Y7" i="27"/>
  <c r="D4" i="30"/>
  <c r="I5" i="30"/>
  <c r="E4" i="30"/>
  <c r="Y6" i="27" l="1"/>
  <c r="U6" i="27"/>
  <c r="V6" i="27" s="1"/>
  <c r="D5" i="30"/>
  <c r="I4" i="30"/>
  <c r="Z6" i="27" l="1"/>
  <c r="V7" i="27"/>
  <c r="D6" i="30"/>
  <c r="V8" i="27" l="1"/>
  <c r="Z7" i="27"/>
  <c r="D7" i="30"/>
  <c r="Z8" i="27" l="1"/>
  <c r="V9" i="27"/>
  <c r="D8" i="30"/>
  <c r="V10" i="27" l="1"/>
  <c r="Z9" i="27"/>
  <c r="D9" i="30"/>
  <c r="V11" i="27" l="1"/>
  <c r="Z10" i="27"/>
  <c r="D10" i="30"/>
  <c r="Z11" i="27" l="1"/>
  <c r="V12" i="27"/>
  <c r="D11" i="30"/>
  <c r="Z12" i="27" l="1"/>
  <c r="V13" i="27"/>
  <c r="D12" i="30"/>
  <c r="Z13" i="27" l="1"/>
  <c r="V14" i="27"/>
  <c r="D13" i="30"/>
  <c r="V15" i="27" l="1"/>
  <c r="Z14" i="27"/>
  <c r="D14" i="30"/>
  <c r="Z15" i="27" l="1"/>
  <c r="V16" i="27"/>
  <c r="D15" i="30"/>
  <c r="V17" i="27" l="1"/>
  <c r="Z16" i="27"/>
  <c r="D16" i="30"/>
  <c r="Z17" i="27" l="1"/>
  <c r="V18" i="27"/>
  <c r="D17" i="30"/>
  <c r="Z18" i="27" l="1"/>
  <c r="V19" i="27"/>
  <c r="D18" i="30"/>
  <c r="V20" i="27" l="1"/>
  <c r="Z19" i="27"/>
  <c r="D19" i="30"/>
  <c r="V21" i="27" l="1"/>
  <c r="Z20" i="27"/>
  <c r="D20" i="30"/>
  <c r="V22" i="27" l="1"/>
  <c r="Z21" i="27"/>
  <c r="D21" i="30"/>
  <c r="Z22" i="27" l="1"/>
  <c r="V23" i="27"/>
  <c r="D22" i="30"/>
  <c r="Z23" i="27" l="1"/>
  <c r="V24" i="27"/>
  <c r="D23" i="30"/>
  <c r="Z24" i="27" l="1"/>
  <c r="V25" i="27"/>
  <c r="D24" i="30"/>
  <c r="V26" i="27" l="1"/>
  <c r="Z25" i="27"/>
  <c r="D25" i="30"/>
  <c r="V27" i="27" l="1"/>
  <c r="Z26" i="27"/>
  <c r="D26" i="30"/>
  <c r="H4" i="30" l="1"/>
  <c r="V28" i="27"/>
  <c r="Z27" i="27"/>
  <c r="D27" i="30"/>
  <c r="H5" i="30" l="1"/>
  <c r="Z28" i="27"/>
  <c r="V29" i="27"/>
  <c r="D28" i="30"/>
  <c r="H6" i="30" l="1"/>
  <c r="Z29" i="27"/>
  <c r="V30" i="27"/>
  <c r="D29" i="30"/>
  <c r="H7" i="30" l="1"/>
  <c r="H8" i="30"/>
  <c r="H9" i="30"/>
  <c r="H10" i="30"/>
  <c r="H11" i="30"/>
  <c r="Z30" i="27"/>
  <c r="V31" i="27"/>
  <c r="D30" i="30"/>
  <c r="H12" i="30" l="1"/>
  <c r="Z31" i="27"/>
  <c r="V32" i="27"/>
  <c r="D31" i="30"/>
  <c r="H13" i="30" l="1"/>
  <c r="Z32" i="27"/>
  <c r="V33" i="27"/>
  <c r="D32" i="30"/>
  <c r="H14" i="30" l="1"/>
  <c r="Z33" i="27"/>
  <c r="V34" i="27"/>
  <c r="D33" i="30"/>
  <c r="H15" i="30" l="1"/>
  <c r="V35" i="27"/>
  <c r="Z34" i="27"/>
  <c r="D34" i="30"/>
  <c r="H16" i="30" l="1"/>
  <c r="V36" i="27"/>
  <c r="Z35" i="27"/>
  <c r="D35" i="30"/>
  <c r="H17" i="30" l="1"/>
  <c r="Z36" i="27"/>
  <c r="V37" i="27"/>
  <c r="D36" i="30"/>
  <c r="H18" i="30" l="1"/>
  <c r="Z37" i="27"/>
  <c r="V38" i="27"/>
  <c r="D37" i="30"/>
  <c r="H19" i="30" l="1"/>
  <c r="Z38" i="27"/>
  <c r="V39" i="27"/>
  <c r="D38" i="30"/>
  <c r="H20" i="30" l="1"/>
  <c r="Z39" i="27"/>
  <c r="V40" i="27"/>
  <c r="D39" i="30"/>
  <c r="H21" i="30" l="1"/>
  <c r="Z40" i="27"/>
  <c r="V41" i="27"/>
  <c r="D40" i="30"/>
  <c r="H22" i="30" l="1"/>
  <c r="Z41" i="27"/>
  <c r="V42" i="27"/>
  <c r="D41" i="30"/>
  <c r="H23" i="30" l="1"/>
  <c r="V43" i="27"/>
  <c r="Z42" i="27"/>
  <c r="D42" i="30"/>
  <c r="H24" i="30" l="1"/>
  <c r="Z43" i="27"/>
  <c r="V44" i="27"/>
  <c r="D43" i="30"/>
  <c r="H25" i="30" l="1"/>
  <c r="Z44" i="27"/>
  <c r="V45" i="27"/>
  <c r="D44" i="30"/>
  <c r="H26" i="30" l="1"/>
  <c r="V46" i="27"/>
  <c r="Z45" i="27"/>
  <c r="D45" i="30"/>
  <c r="H27" i="30" l="1"/>
  <c r="V47" i="27"/>
  <c r="Z46" i="27"/>
  <c r="D46" i="30"/>
  <c r="H28" i="30" l="1"/>
  <c r="Z47" i="27"/>
  <c r="V48" i="27"/>
  <c r="D47" i="30"/>
  <c r="H29" i="30" l="1"/>
  <c r="Z48" i="27"/>
  <c r="V49" i="27"/>
  <c r="D48" i="30"/>
  <c r="H30" i="30" l="1"/>
  <c r="Z49" i="27"/>
  <c r="V50" i="27"/>
  <c r="D49" i="30"/>
  <c r="H31" i="30" l="1"/>
  <c r="V51" i="27"/>
  <c r="Z50" i="27"/>
  <c r="D50" i="30"/>
  <c r="H32" i="30" l="1"/>
  <c r="Z51" i="27"/>
  <c r="V52" i="27"/>
  <c r="D51" i="30"/>
  <c r="H33" i="30" l="1"/>
  <c r="Z52" i="27"/>
  <c r="V53" i="27"/>
  <c r="D52" i="30"/>
  <c r="H34" i="30" l="1"/>
  <c r="Z53" i="27"/>
  <c r="V54" i="27"/>
  <c r="D53" i="30"/>
  <c r="H35" i="30" l="1"/>
  <c r="V55" i="27"/>
  <c r="Z54" i="27"/>
  <c r="D54" i="30"/>
  <c r="H36" i="30" l="1"/>
  <c r="Z55" i="27"/>
  <c r="V56" i="27"/>
  <c r="D55" i="30"/>
  <c r="H37" i="30" l="1"/>
  <c r="Z56" i="27"/>
  <c r="V57" i="27"/>
  <c r="D56" i="30"/>
  <c r="H38" i="30" l="1"/>
  <c r="Z57" i="27"/>
  <c r="V58" i="27"/>
  <c r="D57" i="30"/>
  <c r="H39" i="30" l="1"/>
  <c r="V59" i="27"/>
  <c r="Z58" i="27"/>
  <c r="D58" i="30"/>
  <c r="H40" i="30" l="1"/>
  <c r="Z59" i="27"/>
  <c r="V60" i="27"/>
  <c r="D59" i="30"/>
  <c r="H41" i="30" l="1"/>
  <c r="Z60" i="27"/>
  <c r="V61" i="27"/>
  <c r="D60" i="30"/>
  <c r="H42" i="30" l="1"/>
  <c r="V62" i="27"/>
  <c r="Z61" i="27"/>
  <c r="D61" i="30"/>
  <c r="H43" i="30" l="1"/>
  <c r="V63" i="27"/>
  <c r="Z62" i="27"/>
  <c r="D62" i="30"/>
  <c r="H44" i="30" l="1"/>
  <c r="Z63" i="27"/>
  <c r="V64" i="27"/>
  <c r="D63" i="30"/>
  <c r="H45" i="30" l="1"/>
  <c r="Z64" i="27"/>
  <c r="V65" i="27"/>
  <c r="D64" i="30"/>
  <c r="H46" i="30" l="1"/>
  <c r="Z65" i="27"/>
  <c r="V66" i="27"/>
  <c r="D65" i="30"/>
  <c r="H47" i="30" l="1"/>
  <c r="V67" i="27"/>
  <c r="Z66" i="27"/>
  <c r="D66" i="30"/>
  <c r="H48" i="30" l="1"/>
  <c r="Z67" i="27"/>
  <c r="V68" i="27"/>
  <c r="D67" i="30"/>
  <c r="H49" i="30" l="1"/>
  <c r="Z68" i="27"/>
  <c r="V69" i="27"/>
  <c r="D68" i="30"/>
  <c r="H50" i="30" l="1"/>
  <c r="Z69" i="27"/>
  <c r="V70" i="27"/>
  <c r="D69" i="30"/>
  <c r="H51" i="30" l="1"/>
  <c r="Z70" i="27"/>
  <c r="V71" i="27"/>
  <c r="D70" i="30"/>
  <c r="H52" i="30" l="1"/>
  <c r="Z71" i="27"/>
  <c r="V72" i="27"/>
  <c r="D71" i="30"/>
  <c r="H53" i="30" l="1"/>
  <c r="Z72" i="27"/>
  <c r="V73" i="27"/>
  <c r="D72" i="30"/>
  <c r="H54" i="30" l="1"/>
  <c r="Z73" i="27"/>
  <c r="V74" i="27"/>
  <c r="D73" i="30"/>
  <c r="H55" i="30" l="1"/>
  <c r="V75" i="27"/>
  <c r="Z74" i="27"/>
  <c r="D74" i="30"/>
  <c r="H56" i="30" l="1"/>
  <c r="Z75" i="27"/>
  <c r="V76" i="27"/>
  <c r="D75" i="30"/>
  <c r="H57" i="30" l="1"/>
  <c r="Z76" i="27"/>
  <c r="V77" i="27"/>
  <c r="D76" i="30"/>
  <c r="H58" i="30" l="1"/>
  <c r="Z77" i="27"/>
  <c r="V78" i="27"/>
  <c r="D77" i="30"/>
  <c r="H59" i="30" l="1"/>
  <c r="Z78" i="27"/>
  <c r="V79" i="27"/>
  <c r="D78" i="30"/>
  <c r="H60" i="30" l="1"/>
  <c r="Z79" i="27"/>
  <c r="V80" i="27"/>
  <c r="D79" i="30"/>
  <c r="H61" i="30" l="1"/>
  <c r="Z80" i="27"/>
  <c r="V81" i="27"/>
  <c r="D80" i="30"/>
  <c r="H62" i="30" l="1"/>
  <c r="Z81" i="27"/>
  <c r="V82" i="27"/>
  <c r="D81" i="30"/>
  <c r="H63" i="30" l="1"/>
  <c r="V83" i="27"/>
  <c r="Z82" i="27"/>
  <c r="D82" i="30"/>
  <c r="H64" i="30" l="1"/>
  <c r="Z83" i="27"/>
  <c r="V84" i="27"/>
  <c r="D83" i="30"/>
  <c r="H65" i="30" l="1"/>
  <c r="Z84" i="27"/>
  <c r="V85" i="27"/>
  <c r="D84" i="30"/>
  <c r="H66" i="30" l="1"/>
  <c r="V86" i="27"/>
  <c r="Z85" i="27"/>
  <c r="D85" i="30"/>
  <c r="H67" i="30" l="1"/>
  <c r="Z86" i="27"/>
  <c r="V87" i="27"/>
  <c r="D86" i="30"/>
  <c r="H68" i="30" l="1"/>
  <c r="Z87" i="27"/>
  <c r="V88" i="27"/>
  <c r="D87" i="30"/>
  <c r="H69" i="30" l="1"/>
  <c r="Z88" i="27"/>
  <c r="V89" i="27"/>
  <c r="D88" i="30"/>
  <c r="H70" i="30" l="1"/>
  <c r="Z89" i="27"/>
  <c r="V90" i="27"/>
  <c r="D89" i="30"/>
  <c r="H71" i="30" l="1"/>
  <c r="Z90" i="27"/>
  <c r="V91" i="27"/>
  <c r="D90" i="30"/>
  <c r="H72" i="30" l="1"/>
  <c r="V92" i="27"/>
  <c r="Z91" i="27"/>
  <c r="D91" i="30"/>
  <c r="H73" i="30" l="1"/>
  <c r="Z92" i="27"/>
  <c r="V93" i="27"/>
  <c r="D92" i="30"/>
  <c r="H74" i="30" l="1"/>
  <c r="V94" i="27"/>
  <c r="Z93" i="27"/>
  <c r="D93" i="30"/>
  <c r="H75" i="30" l="1"/>
  <c r="Z94" i="27"/>
  <c r="V95" i="27"/>
  <c r="D94" i="30"/>
  <c r="H94" i="30" l="1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91" i="30"/>
  <c r="H89" i="30"/>
  <c r="H93" i="30"/>
  <c r="H90" i="30"/>
  <c r="H92" i="30"/>
  <c r="V96" i="27"/>
  <c r="Z96" i="27" s="1"/>
  <c r="Z95" i="27"/>
</calcChain>
</file>

<file path=xl/sharedStrings.xml><?xml version="1.0" encoding="utf-8"?>
<sst xmlns="http://schemas.openxmlformats.org/spreadsheetml/2006/main" count="70" uniqueCount="56">
  <si>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</si>
  <si>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</si>
  <si>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</si>
  <si>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</si>
  <si>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</si>
  <si>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</si>
  <si>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</si>
  <si>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</si>
  <si>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</si>
  <si>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</si>
  <si>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</si>
  <si>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</si>
  <si>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</si>
  <si>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</si>
  <si>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</si>
  <si>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</si>
  <si>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</si>
  <si>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</si>
  <si>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</si>
  <si>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</si>
  <si>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</si>
  <si>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</si>
  <si>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</si>
  <si>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</si>
  <si>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</si>
  <si>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</si>
  <si>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</si>
  <si>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</si>
  <si>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</si>
  <si>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</si>
  <si>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</si>
  <si>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</si>
  <si>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</si>
  <si>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</si>
  <si>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</si>
  <si>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</si>
  <si>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</si>
  <si>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</si>
  <si>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</si>
  <si>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</si>
  <si>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</si>
  <si>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</si>
  <si>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</si>
  <si>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</si>
  <si>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</si>
  <si>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</si>
  <si>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</si>
  <si>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</si>
  <si>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</si>
  <si>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UT-GOM2-1-H005-4FB-4</t>
  </si>
  <si>
    <t>#73</t>
  </si>
  <si>
    <t>#74</t>
  </si>
  <si>
    <t>#75</t>
  </si>
  <si>
    <t>#76</t>
  </si>
  <si>
    <t>UT</t>
  </si>
  <si>
    <t>UT-GOM2-1-H005-4FB-8 40-54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</si>
</sst>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0.0000"/>
  </numFmts>
  <fonts count="18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DE2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5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5" applyNumberFormat="1" applyFont="1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10" fillId="0" borderId="0" xfId="6" applyFont="1"/>
    <xf numFmtId="2" fontId="11" fillId="0" borderId="0" xfId="6" applyNumberFormat="1" applyFont="1" applyBorder="1" applyAlignment="1">
      <alignment vertical="center"/>
    </xf>
    <xf numFmtId="0" fontId="10" fillId="0" borderId="0" xfId="6" applyFont="1" applyBorder="1"/>
    <xf numFmtId="0" fontId="12" fillId="3" borderId="25" xfId="6" applyFont="1" applyFill="1" applyBorder="1" applyAlignment="1">
      <alignment horizontal="center" vertical="center" wrapText="1"/>
    </xf>
    <xf numFmtId="164" fontId="12" fillId="3" borderId="25" xfId="6" applyNumberFormat="1" applyFont="1" applyFill="1" applyBorder="1" applyAlignment="1">
      <alignment horizontal="center" vertical="center" wrapText="1"/>
    </xf>
    <xf numFmtId="164" fontId="12" fillId="3" borderId="26" xfId="6" applyNumberFormat="1" applyFont="1" applyFill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10" fillId="0" borderId="1" xfId="6" applyFont="1" applyBorder="1" applyAlignment="1">
      <alignment horizontal="center"/>
    </xf>
    <xf numFmtId="165" fontId="10" fillId="0" borderId="1" xfId="6" applyNumberFormat="1" applyFont="1" applyBorder="1" applyAlignment="1">
      <alignment horizontal="center"/>
    </xf>
    <xf numFmtId="2" fontId="10" fillId="0" borderId="1" xfId="6" applyNumberFormat="1" applyFont="1" applyBorder="1" applyAlignment="1">
      <alignment horizontal="center"/>
    </xf>
    <xf numFmtId="9" fontId="10" fillId="0" borderId="1" xfId="87" applyFont="1" applyBorder="1" applyAlignment="1">
      <alignment horizontal="center"/>
    </xf>
    <xf numFmtId="0" fontId="10" fillId="0" borderId="0" xfId="6" applyFont="1" applyAlignment="1">
      <alignment horizontal="center"/>
    </xf>
    <xf numFmtId="2" fontId="13" fillId="0" borderId="0" xfId="6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5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5" applyNumberFormat="1" applyFont="1" applyFill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164" fontId="1" fillId="0" borderId="4" xfId="5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13" xfId="0" applyNumberFormat="1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wrapText="1"/>
    </xf>
    <xf numFmtId="164" fontId="1" fillId="0" borderId="12" xfId="5" applyNumberFormat="1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1" fontId="15" fillId="0" borderId="0" xfId="0" applyNumberFormat="1" applyFont="1" applyFill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5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" fillId="0" borderId="4" xfId="5" applyNumberFormat="1" applyFont="1" applyFill="1" applyBorder="1" applyAlignment="1">
      <alignment horizontal="center" wrapText="1"/>
    </xf>
    <xf numFmtId="164" fontId="1" fillId="0" borderId="3" xfId="5" applyNumberFormat="1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/>
    </xf>
    <xf numFmtId="164" fontId="1" fillId="0" borderId="45" xfId="5" applyNumberFormat="1" applyFont="1" applyFill="1" applyBorder="1" applyAlignment="1">
      <alignment horizontal="center" wrapText="1"/>
    </xf>
    <xf numFmtId="165" fontId="16" fillId="0" borderId="0" xfId="5" applyNumberFormat="1" applyFont="1" applyFill="1" applyAlignment="1">
      <alignment horizontal="center" vertical="center"/>
    </xf>
    <xf numFmtId="20" fontId="8" fillId="0" borderId="36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6" borderId="0" xfId="0" applyFont="1" applyFill="1"/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9" fillId="0" borderId="0" xfId="6" applyNumberFormat="1" applyFont="1" applyBorder="1" applyAlignment="1">
      <alignment horizontal="center" vertical="center"/>
    </xf>
  </cellXfs>
  <cellStyles count="12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Normal" xfId="0" builtinId="0"/>
    <cellStyle name="Normal 2" xfId="6" xr:uid="{00000000-0005-0000-0000-00007E000000}"/>
    <cellStyle name="Percent 2" xfId="87" xr:uid="{00000000-0005-0000-0000-00007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'UT-GOM2-1-H005-4FB-4'!$Z$4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'UT-GOM2-1-H005-4FB-4'!$Z$6:$Z$500</c:f>
              <c:numCache>
                <c:formatCode>0.00</c:formatCode>
                <c:ptCount val="495"/>
                <c:pt idx="0">
                  <c:v>0</c:v>
                </c:pt>
                <c:pt idx="1">
                  <c:v>-2.433941825264041E-2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5A-4C6C-A4D1-D542DD5600D6}"/>
            </c:ext>
          </c:extLst>
        </c:ser>
        <c:ser>
          <c:idx val="1"/>
          <c:order val="1"/>
          <c:tx>
            <c:strRef>
              <c:f>'UT-GOM2-1-H005-4FB-4'!$U$4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'UT-GOM2-1-H005-4FB-4'!$V$6:$V$500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5A-4C6C-A4D1-D542DD5600D6}"/>
            </c:ext>
          </c:extLst>
        </c:ser>
        <c:ser>
          <c:idx val="2"/>
          <c:order val="2"/>
          <c:tx>
            <c:strRef>
              <c:f>'UT-GOM2-1-H005-4FB-4'!$W$4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'UT-GOM2-1-H005-4FB-4'!$Y$6:$Y$500</c:f>
              <c:numCache>
                <c:formatCode>0.00</c:formatCode>
                <c:ptCount val="495"/>
                <c:pt idx="0">
                  <c:v>0</c:v>
                </c:pt>
                <c:pt idx="1">
                  <c:v>-2.433941825264041E-2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5A-4C6C-A4D1-D542DD560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239584"/>
        <c:axId val="239914704"/>
      </c:scatterChart>
      <c:valAx>
        <c:axId val="239239584"/>
        <c:scaling>
          <c:orientation val="minMax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914704"/>
        <c:crosses val="autoZero"/>
        <c:crossBetween val="midCat"/>
        <c:minorUnit val="1"/>
      </c:valAx>
      <c:valAx>
        <c:axId val="239914704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239584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801"/>
          <c:y val="0.14454454607046099"/>
          <c:w val="0.31237179487179501"/>
          <c:h val="0.1050558943089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UT-GOM2-1-H005-4FB-4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7"/>
  <sheetViews>
    <sheetView tabSelected="1" zoomScale="75" zoomScaleNormal="75" zoomScalePageLayoutView="75" workbookViewId="0">
      <selection activeCell="L2" sqref="L2:M2"/>
    </sheetView>
  </sheetViews>
  <sheetFormatPr defaultColWidth="11" defaultRowHeight="12.75" x14ac:dyDescent="0.2"/>
  <cols>
    <col min="1" max="1" width="11.25" style="2" customWidth="1"/>
    <col min="2" max="2" width="15.375" style="2" customWidth="1"/>
    <col min="3" max="3" width="20" customWidth="1"/>
    <col min="4" max="5" width="12.125" customWidth="1"/>
    <col min="6" max="6" width="12.125" style="9" customWidth="1"/>
    <col min="7" max="7" width="12.125" style="1" customWidth="1"/>
    <col min="8" max="8" width="0.375" style="1" customWidth="1"/>
    <col min="9" max="12" width="13.625" customWidth="1"/>
    <col min="13" max="13" width="21.125" customWidth="1"/>
    <col min="14" max="14" width="39.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25" style="41" customWidth="1"/>
    <col min="21" max="21" width="13" style="41" customWidth="1"/>
    <col min="22" max="22" width="13" style="44" customWidth="1"/>
    <col min="23" max="23" width="17" style="44" customWidth="1"/>
    <col min="24" max="24" width="13.125" style="44" customWidth="1"/>
    <col min="25" max="25" width="14.875" style="44" customWidth="1"/>
    <col min="26" max="26" width="20.375" style="41" customWidth="1"/>
    <col min="27" max="16384" width="11" style="3"/>
  </cols>
  <sheetData>
    <row r="1" spans="1:28" ht="24.95" customHeight="1" x14ac:dyDescent="0.2">
      <c r="A1" s="99" t="s">
        <v>1</v>
      </c>
      <c r="B1" s="100"/>
      <c r="C1" s="100"/>
      <c r="D1" s="100"/>
      <c r="E1" s="100"/>
      <c r="F1" s="101">
        <v>42118</v>
      </c>
      <c r="G1" s="102"/>
      <c r="H1" s="103"/>
      <c r="I1" s="104" t="s">
        <v>11</v>
      </c>
      <c r="J1" s="100"/>
      <c r="K1" s="100"/>
      <c r="L1" s="102" t="s">
        <v>55</v>
      </c>
      <c r="M1" s="102"/>
      <c r="N1" s="103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4.95" customHeight="1" thickBot="1" x14ac:dyDescent="0.25">
      <c r="A2" s="94" t="s">
        <v>10</v>
      </c>
      <c r="B2" s="95"/>
      <c r="C2" s="95"/>
      <c r="D2" s="95"/>
      <c r="E2" s="95"/>
      <c r="F2" s="96">
        <v>1014</v>
      </c>
      <c r="G2" s="96"/>
      <c r="H2" s="97"/>
      <c r="I2" s="98" t="s">
        <v>4</v>
      </c>
      <c r="J2" s="95"/>
      <c r="K2" s="95"/>
      <c r="L2" s="96" t="s">
        <v>54</v>
      </c>
      <c r="M2" s="96"/>
      <c r="N2" s="67"/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4"/>
      <c r="Y2" s="4"/>
      <c r="Z2" s="4" t="s">
        <v>13</v>
      </c>
    </row>
    <row r="3" spans="1:28" ht="24.95" customHeight="1" thickBo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Q3" s="111" t="s">
        <v>34</v>
      </c>
      <c r="R3" s="112"/>
      <c r="S3" s="113"/>
    </row>
    <row r="4" spans="1:28" ht="24.95" customHeight="1" x14ac:dyDescent="0.2">
      <c r="A4" s="84" t="s">
        <v>16</v>
      </c>
      <c r="B4" s="76" t="s">
        <v>15</v>
      </c>
      <c r="C4" s="86" t="s">
        <v>27</v>
      </c>
      <c r="D4" s="78" t="s">
        <v>30</v>
      </c>
      <c r="E4" s="80"/>
      <c r="F4" s="78" t="s">
        <v>3</v>
      </c>
      <c r="G4" s="79"/>
      <c r="H4" s="56"/>
      <c r="I4" s="88" t="s">
        <v>2</v>
      </c>
      <c r="J4" s="88"/>
      <c r="K4" s="88"/>
      <c r="L4" s="89"/>
      <c r="M4" s="90" t="s">
        <v>25</v>
      </c>
      <c r="N4" s="92" t="s">
        <v>28</v>
      </c>
      <c r="O4" s="110" t="s">
        <v>33</v>
      </c>
      <c r="P4" s="109"/>
      <c r="Q4" s="47" t="s">
        <v>36</v>
      </c>
      <c r="R4" s="114" t="s">
        <v>35</v>
      </c>
      <c r="S4" s="115"/>
      <c r="T4" s="72" t="s">
        <v>37</v>
      </c>
      <c r="U4" s="108" t="s">
        <v>31</v>
      </c>
      <c r="V4" s="109"/>
      <c r="W4" s="105" t="s">
        <v>44</v>
      </c>
      <c r="X4" s="106"/>
      <c r="Y4" s="107"/>
      <c r="Z4" s="51" t="s">
        <v>32</v>
      </c>
      <c r="AB4" s="51" t="s">
        <v>47</v>
      </c>
    </row>
    <row r="5" spans="1:28" s="4" customFormat="1" ht="77.25" customHeight="1" thickBot="1" x14ac:dyDescent="0.25">
      <c r="A5" s="85"/>
      <c r="B5" s="77"/>
      <c r="C5" s="87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91"/>
      <c r="N5" s="93"/>
      <c r="O5" s="54" t="s">
        <v>29</v>
      </c>
      <c r="P5" s="46" t="s">
        <v>14</v>
      </c>
      <c r="Q5" s="48" t="s">
        <v>43</v>
      </c>
      <c r="R5" s="49"/>
      <c r="S5" s="50" t="s">
        <v>42</v>
      </c>
      <c r="T5" s="52" t="s">
        <v>12</v>
      </c>
      <c r="U5" s="45" t="s">
        <v>41</v>
      </c>
      <c r="V5" s="65" t="s">
        <v>38</v>
      </c>
      <c r="W5" s="53" t="s">
        <v>45</v>
      </c>
      <c r="X5" s="69" t="s">
        <v>46</v>
      </c>
      <c r="Y5" s="66" t="s">
        <v>39</v>
      </c>
      <c r="Z5" s="52" t="s">
        <v>40</v>
      </c>
      <c r="AB5" s="52" t="s">
        <v>48</v>
      </c>
    </row>
    <row r="6" spans="1:28" s="34" customFormat="1" ht="20.25" customHeight="1" x14ac:dyDescent="0.2">
      <c r="A6" s="23">
        <v>1</v>
      </c>
      <c r="B6" s="24"/>
      <c r="C6" s="25"/>
      <c r="D6" s="26"/>
      <c r="E6" s="27"/>
      <c r="F6" s="28"/>
      <c r="G6" s="29"/>
      <c r="H6" s="30"/>
      <c r="I6" s="31">
        <v>1</v>
      </c>
      <c r="J6" s="31">
        <v>1</v>
      </c>
      <c r="K6" s="32">
        <v>0</v>
      </c>
      <c r="L6" s="27">
        <v>6</v>
      </c>
      <c r="M6" s="26"/>
      <c r="N6" s="33"/>
      <c r="O6" s="55">
        <v>0</v>
      </c>
      <c r="P6" s="55">
        <v>0</v>
      </c>
      <c r="Q6" s="61">
        <f t="shared" ref="Q6:Q20" si="0">F6*$F$2/1000*273/(273+L6)</f>
        <v>0</v>
      </c>
      <c r="R6" s="62"/>
      <c r="S6" s="63">
        <f>IF(I6=J6,0,R6*(J6-I6))*273/(273+L6)</f>
        <v>0</v>
      </c>
      <c r="T6" s="73">
        <f t="shared" ref="T6:T69" si="1">T7</f>
        <v>95.670578930496973</v>
      </c>
      <c r="U6" s="61">
        <f>(S6+Q6)*T6/100</f>
        <v>0</v>
      </c>
      <c r="V6" s="64">
        <f>U6/1000</f>
        <v>0</v>
      </c>
      <c r="W6" s="64">
        <f>(G6+K6)/1000</f>
        <v>0</v>
      </c>
      <c r="X6" s="64">
        <v>0</v>
      </c>
      <c r="Y6" s="64">
        <f>(W6-X6)*(E6+1)*1*273/(273+L6)*T6/100</f>
        <v>0</v>
      </c>
      <c r="Z6" s="64">
        <f>V6+Y6</f>
        <v>0</v>
      </c>
      <c r="AB6" s="70">
        <f>E6/10</f>
        <v>0</v>
      </c>
    </row>
    <row r="7" spans="1:28" s="40" customFormat="1" ht="20.25" customHeight="1" x14ac:dyDescent="0.2">
      <c r="A7" s="35">
        <f>A6+1</f>
        <v>2</v>
      </c>
      <c r="B7" s="24"/>
      <c r="C7" s="25"/>
      <c r="D7" s="26"/>
      <c r="E7" s="27"/>
      <c r="F7" s="36"/>
      <c r="G7" s="29"/>
      <c r="H7" s="37"/>
      <c r="I7" s="31">
        <v>1</v>
      </c>
      <c r="J7" s="31">
        <v>1</v>
      </c>
      <c r="K7" s="32">
        <v>0</v>
      </c>
      <c r="L7" s="27">
        <v>6</v>
      </c>
      <c r="M7" s="38"/>
      <c r="N7" s="39"/>
      <c r="O7" s="61">
        <f t="shared" ref="O7:O20" si="2">((B7 +C7) - (B6 + C6)) * 24 * 60</f>
        <v>0</v>
      </c>
      <c r="P7" s="64">
        <f>P6+O7/60</f>
        <v>0</v>
      </c>
      <c r="Q7" s="61">
        <f t="shared" si="0"/>
        <v>0</v>
      </c>
      <c r="R7" s="62"/>
      <c r="S7" s="63">
        <f t="shared" ref="S7:S20" si="3">IF(I7=J7,0,R7*(J7-I7))*273/(273+L7)</f>
        <v>0</v>
      </c>
      <c r="T7" s="73">
        <f t="shared" si="1"/>
        <v>95.670578930496973</v>
      </c>
      <c r="U7" s="61">
        <f>(S7+Q7)*T7/100</f>
        <v>0</v>
      </c>
      <c r="V7" s="64">
        <f t="shared" ref="V7:V9" si="4">V6+U7/1000</f>
        <v>0</v>
      </c>
      <c r="W7" s="64">
        <f>W6+(G7+K7)/1000</f>
        <v>0</v>
      </c>
      <c r="X7" s="74">
        <f>0.026*EXP(-0.016*E7)</f>
        <v>2.5999999999999999E-2</v>
      </c>
      <c r="Y7" s="64">
        <f>(W7-(X7-X6))*(E7+1)*1*273/(273+L7)*T7/100</f>
        <v>-2.433941825264041E-2</v>
      </c>
      <c r="Z7" s="64">
        <f>V7+Y7</f>
        <v>-2.433941825264041E-2</v>
      </c>
      <c r="AB7" s="70">
        <f t="shared" ref="AB7:AB28" si="5">E7/10</f>
        <v>0</v>
      </c>
    </row>
    <row r="8" spans="1:28" s="40" customFormat="1" ht="20.25" customHeight="1" x14ac:dyDescent="0.2">
      <c r="A8" s="35">
        <f t="shared" ref="A8:A71" si="6">A7+1</f>
        <v>3</v>
      </c>
      <c r="B8" s="24"/>
      <c r="C8" s="25"/>
      <c r="D8" s="26"/>
      <c r="E8" s="27"/>
      <c r="F8" s="36"/>
      <c r="G8" s="29"/>
      <c r="H8" s="37"/>
      <c r="I8" s="31">
        <v>1</v>
      </c>
      <c r="J8" s="31">
        <v>1</v>
      </c>
      <c r="K8" s="32">
        <v>0</v>
      </c>
      <c r="L8" s="27">
        <v>6</v>
      </c>
      <c r="M8" s="38"/>
      <c r="N8" s="39"/>
      <c r="O8" s="61">
        <f t="shared" si="2"/>
        <v>0</v>
      </c>
      <c r="P8" s="64">
        <f t="shared" ref="P8:P20" si="7">P7+O8/60</f>
        <v>0</v>
      </c>
      <c r="Q8" s="61">
        <f t="shared" si="0"/>
        <v>0</v>
      </c>
      <c r="R8" s="62"/>
      <c r="S8" s="63">
        <f t="shared" si="3"/>
        <v>0</v>
      </c>
      <c r="T8" s="73">
        <f t="shared" si="1"/>
        <v>95.670578930496973</v>
      </c>
      <c r="U8" s="61">
        <f t="shared" ref="U8:U20" si="8">(S8+Q8)*T8/100</f>
        <v>0</v>
      </c>
      <c r="V8" s="64">
        <f t="shared" si="4"/>
        <v>0</v>
      </c>
      <c r="W8" s="64">
        <f t="shared" ref="W8:W20" si="9">W7+(G8+K8)/1000</f>
        <v>0</v>
      </c>
      <c r="X8" s="74">
        <f t="shared" ref="X8:X71" si="10">0.026*EXP(-0.016*E8)</f>
        <v>2.5999999999999999E-2</v>
      </c>
      <c r="Y8" s="64">
        <f t="shared" ref="Y8:Y71" si="11">(W8-(X8-X7))*(E8+1)*1*273/(273+L8)*T8/100</f>
        <v>0</v>
      </c>
      <c r="Z8" s="64">
        <f t="shared" ref="Z8:Z20" si="12">V8+Y8</f>
        <v>0</v>
      </c>
      <c r="AB8" s="70">
        <f t="shared" si="5"/>
        <v>0</v>
      </c>
    </row>
    <row r="9" spans="1:28" s="40" customFormat="1" ht="20.25" customHeight="1" x14ac:dyDescent="0.2">
      <c r="A9" s="35">
        <f t="shared" si="6"/>
        <v>4</v>
      </c>
      <c r="B9" s="24"/>
      <c r="C9" s="25"/>
      <c r="D9" s="26"/>
      <c r="E9" s="27"/>
      <c r="F9" s="36"/>
      <c r="G9" s="29"/>
      <c r="H9" s="37"/>
      <c r="I9" s="31">
        <v>1</v>
      </c>
      <c r="J9" s="31">
        <v>1</v>
      </c>
      <c r="K9" s="32">
        <v>0</v>
      </c>
      <c r="L9" s="27">
        <v>6</v>
      </c>
      <c r="M9" s="38"/>
      <c r="N9" s="39"/>
      <c r="O9" s="61">
        <f t="shared" si="2"/>
        <v>0</v>
      </c>
      <c r="P9" s="64">
        <f t="shared" si="7"/>
        <v>0</v>
      </c>
      <c r="Q9" s="61">
        <f t="shared" si="0"/>
        <v>0</v>
      </c>
      <c r="R9" s="62"/>
      <c r="S9" s="63">
        <f t="shared" si="3"/>
        <v>0</v>
      </c>
      <c r="T9" s="73">
        <f t="shared" si="1"/>
        <v>95.670578930496973</v>
      </c>
      <c r="U9" s="61">
        <f t="shared" si="8"/>
        <v>0</v>
      </c>
      <c r="V9" s="64">
        <f t="shared" si="4"/>
        <v>0</v>
      </c>
      <c r="W9" s="64">
        <f t="shared" si="9"/>
        <v>0</v>
      </c>
      <c r="X9" s="74">
        <f t="shared" si="10"/>
        <v>2.5999999999999999E-2</v>
      </c>
      <c r="Y9" s="64">
        <f t="shared" si="11"/>
        <v>0</v>
      </c>
      <c r="Z9" s="64">
        <f t="shared" si="12"/>
        <v>0</v>
      </c>
      <c r="AB9" s="70">
        <f t="shared" si="5"/>
        <v>0</v>
      </c>
    </row>
    <row r="10" spans="1:28" s="40" customFormat="1" ht="20.25" customHeight="1" x14ac:dyDescent="0.2">
      <c r="A10" s="35">
        <f t="shared" si="6"/>
        <v>5</v>
      </c>
      <c r="B10" s="24"/>
      <c r="C10" s="25"/>
      <c r="D10" s="26"/>
      <c r="E10" s="27"/>
      <c r="F10" s="36"/>
      <c r="G10" s="29"/>
      <c r="H10" s="37"/>
      <c r="I10" s="31">
        <v>1</v>
      </c>
      <c r="J10" s="31">
        <v>1</v>
      </c>
      <c r="K10" s="32">
        <v>0</v>
      </c>
      <c r="L10" s="27">
        <v>6</v>
      </c>
      <c r="M10" s="38"/>
      <c r="N10" s="39"/>
      <c r="O10" s="61">
        <f t="shared" si="2"/>
        <v>0</v>
      </c>
      <c r="P10" s="64">
        <f t="shared" si="7"/>
        <v>0</v>
      </c>
      <c r="Q10" s="61">
        <f t="shared" si="0"/>
        <v>0</v>
      </c>
      <c r="R10" s="62"/>
      <c r="S10" s="63">
        <f t="shared" si="3"/>
        <v>0</v>
      </c>
      <c r="T10" s="73">
        <f t="shared" si="1"/>
        <v>95.670578930496973</v>
      </c>
      <c r="U10" s="61">
        <f t="shared" si="8"/>
        <v>0</v>
      </c>
      <c r="V10" s="64">
        <f>V9+U10/1000</f>
        <v>0</v>
      </c>
      <c r="W10" s="64">
        <f t="shared" si="9"/>
        <v>0</v>
      </c>
      <c r="X10" s="74">
        <f t="shared" si="10"/>
        <v>2.5999999999999999E-2</v>
      </c>
      <c r="Y10" s="64">
        <f t="shared" si="11"/>
        <v>0</v>
      </c>
      <c r="Z10" s="64">
        <f t="shared" si="12"/>
        <v>0</v>
      </c>
      <c r="AB10" s="70">
        <f t="shared" si="5"/>
        <v>0</v>
      </c>
    </row>
    <row r="11" spans="1:28" s="40" customFormat="1" ht="20.25" customHeight="1" x14ac:dyDescent="0.2">
      <c r="A11" s="35">
        <f t="shared" si="6"/>
        <v>6</v>
      </c>
      <c r="B11" s="24"/>
      <c r="C11" s="25"/>
      <c r="D11" s="26"/>
      <c r="E11" s="27"/>
      <c r="F11" s="36"/>
      <c r="G11" s="29"/>
      <c r="H11" s="37"/>
      <c r="I11" s="31">
        <v>1</v>
      </c>
      <c r="J11" s="31">
        <v>1</v>
      </c>
      <c r="K11" s="32">
        <v>0</v>
      </c>
      <c r="L11" s="27">
        <v>6</v>
      </c>
      <c r="M11" s="38"/>
      <c r="N11" s="39"/>
      <c r="O11" s="61">
        <f t="shared" si="2"/>
        <v>0</v>
      </c>
      <c r="P11" s="64">
        <f t="shared" si="7"/>
        <v>0</v>
      </c>
      <c r="Q11" s="61">
        <f t="shared" si="0"/>
        <v>0</v>
      </c>
      <c r="R11" s="62"/>
      <c r="S11" s="63">
        <f t="shared" si="3"/>
        <v>0</v>
      </c>
      <c r="T11" s="73">
        <f t="shared" si="1"/>
        <v>95.670578930496973</v>
      </c>
      <c r="U11" s="61">
        <f t="shared" si="8"/>
        <v>0</v>
      </c>
      <c r="V11" s="64">
        <f t="shared" ref="V11:V20" si="13">V10+U11/1000</f>
        <v>0</v>
      </c>
      <c r="W11" s="64">
        <f t="shared" si="9"/>
        <v>0</v>
      </c>
      <c r="X11" s="74">
        <f t="shared" si="10"/>
        <v>2.5999999999999999E-2</v>
      </c>
      <c r="Y11" s="64">
        <f t="shared" si="11"/>
        <v>0</v>
      </c>
      <c r="Z11" s="64">
        <f t="shared" si="12"/>
        <v>0</v>
      </c>
      <c r="AB11" s="70">
        <f t="shared" si="5"/>
        <v>0</v>
      </c>
    </row>
    <row r="12" spans="1:28" s="40" customFormat="1" ht="20.25" customHeight="1" x14ac:dyDescent="0.2">
      <c r="A12" s="35">
        <f t="shared" si="6"/>
        <v>7</v>
      </c>
      <c r="B12" s="24"/>
      <c r="C12" s="25"/>
      <c r="D12" s="26"/>
      <c r="E12" s="27"/>
      <c r="F12" s="36"/>
      <c r="G12" s="29"/>
      <c r="H12" s="37"/>
      <c r="I12" s="31">
        <v>1</v>
      </c>
      <c r="J12" s="31">
        <v>1</v>
      </c>
      <c r="K12" s="32">
        <v>0</v>
      </c>
      <c r="L12" s="27">
        <v>6</v>
      </c>
      <c r="M12" s="38"/>
      <c r="N12" s="39"/>
      <c r="O12" s="61">
        <f t="shared" si="2"/>
        <v>0</v>
      </c>
      <c r="P12" s="64">
        <f t="shared" si="7"/>
        <v>0</v>
      </c>
      <c r="Q12" s="61">
        <f t="shared" si="0"/>
        <v>0</v>
      </c>
      <c r="R12" s="62"/>
      <c r="S12" s="63">
        <f t="shared" si="3"/>
        <v>0</v>
      </c>
      <c r="T12" s="73">
        <f t="shared" si="1"/>
        <v>95.670578930496973</v>
      </c>
      <c r="U12" s="61">
        <f t="shared" si="8"/>
        <v>0</v>
      </c>
      <c r="V12" s="64">
        <f t="shared" si="13"/>
        <v>0</v>
      </c>
      <c r="W12" s="64">
        <f t="shared" si="9"/>
        <v>0</v>
      </c>
      <c r="X12" s="74">
        <f t="shared" si="10"/>
        <v>2.5999999999999999E-2</v>
      </c>
      <c r="Y12" s="64">
        <f t="shared" si="11"/>
        <v>0</v>
      </c>
      <c r="Z12" s="64">
        <f t="shared" si="12"/>
        <v>0</v>
      </c>
      <c r="AB12" s="70">
        <f t="shared" si="5"/>
        <v>0</v>
      </c>
    </row>
    <row r="13" spans="1:28" s="40" customFormat="1" ht="20.25" customHeight="1" x14ac:dyDescent="0.2">
      <c r="A13" s="35">
        <f t="shared" si="6"/>
        <v>8</v>
      </c>
      <c r="B13" s="24"/>
      <c r="C13" s="25"/>
      <c r="D13" s="26"/>
      <c r="E13" s="27"/>
      <c r="F13" s="36"/>
      <c r="G13" s="29"/>
      <c r="H13" s="37"/>
      <c r="I13" s="31">
        <v>1</v>
      </c>
      <c r="J13" s="31">
        <v>1</v>
      </c>
      <c r="K13" s="32">
        <v>0</v>
      </c>
      <c r="L13" s="27">
        <v>6</v>
      </c>
      <c r="M13" s="38"/>
      <c r="N13" s="39"/>
      <c r="O13" s="61">
        <f t="shared" si="2"/>
        <v>0</v>
      </c>
      <c r="P13" s="64">
        <f t="shared" si="7"/>
        <v>0</v>
      </c>
      <c r="Q13" s="61">
        <f t="shared" si="0"/>
        <v>0</v>
      </c>
      <c r="R13" s="62"/>
      <c r="S13" s="63">
        <f t="shared" si="3"/>
        <v>0</v>
      </c>
      <c r="T13" s="73">
        <f t="shared" si="1"/>
        <v>95.670578930496973</v>
      </c>
      <c r="U13" s="61">
        <f t="shared" si="8"/>
        <v>0</v>
      </c>
      <c r="V13" s="64">
        <f t="shared" si="13"/>
        <v>0</v>
      </c>
      <c r="W13" s="64">
        <f t="shared" si="9"/>
        <v>0</v>
      </c>
      <c r="X13" s="74">
        <f t="shared" si="10"/>
        <v>2.5999999999999999E-2</v>
      </c>
      <c r="Y13" s="64">
        <f t="shared" si="11"/>
        <v>0</v>
      </c>
      <c r="Z13" s="64">
        <f t="shared" si="12"/>
        <v>0</v>
      </c>
      <c r="AB13" s="70">
        <f t="shared" si="5"/>
        <v>0</v>
      </c>
    </row>
    <row r="14" spans="1:28" s="40" customFormat="1" ht="20.25" customHeight="1" x14ac:dyDescent="0.2">
      <c r="A14" s="35">
        <f t="shared" si="6"/>
        <v>9</v>
      </c>
      <c r="B14" s="24"/>
      <c r="C14" s="25"/>
      <c r="D14" s="26"/>
      <c r="E14" s="27"/>
      <c r="F14" s="36"/>
      <c r="G14" s="29"/>
      <c r="H14" s="37"/>
      <c r="I14" s="31">
        <v>1</v>
      </c>
      <c r="J14" s="31">
        <v>1</v>
      </c>
      <c r="K14" s="32">
        <v>0</v>
      </c>
      <c r="L14" s="27">
        <v>6</v>
      </c>
      <c r="M14" s="38"/>
      <c r="N14" s="39"/>
      <c r="O14" s="61">
        <f t="shared" si="2"/>
        <v>0</v>
      </c>
      <c r="P14" s="64">
        <f t="shared" si="7"/>
        <v>0</v>
      </c>
      <c r="Q14" s="61">
        <f t="shared" si="0"/>
        <v>0</v>
      </c>
      <c r="R14" s="62"/>
      <c r="S14" s="63">
        <f t="shared" si="3"/>
        <v>0</v>
      </c>
      <c r="T14" s="73">
        <f t="shared" si="1"/>
        <v>95.670578930496973</v>
      </c>
      <c r="U14" s="61">
        <f t="shared" si="8"/>
        <v>0</v>
      </c>
      <c r="V14" s="64">
        <f t="shared" si="13"/>
        <v>0</v>
      </c>
      <c r="W14" s="64">
        <f t="shared" si="9"/>
        <v>0</v>
      </c>
      <c r="X14" s="74">
        <f t="shared" si="10"/>
        <v>2.5999999999999999E-2</v>
      </c>
      <c r="Y14" s="64">
        <f t="shared" si="11"/>
        <v>0</v>
      </c>
      <c r="Z14" s="64">
        <f t="shared" si="12"/>
        <v>0</v>
      </c>
      <c r="AB14" s="70">
        <f t="shared" si="5"/>
        <v>0</v>
      </c>
    </row>
    <row r="15" spans="1:28" s="40" customFormat="1" ht="20.25" customHeight="1" x14ac:dyDescent="0.2">
      <c r="A15" s="35">
        <f t="shared" si="6"/>
        <v>10</v>
      </c>
      <c r="B15" s="24"/>
      <c r="C15" s="25"/>
      <c r="D15" s="26"/>
      <c r="E15" s="27"/>
      <c r="F15" s="36"/>
      <c r="G15" s="29"/>
      <c r="H15" s="37"/>
      <c r="I15" s="31">
        <v>1</v>
      </c>
      <c r="J15" s="31">
        <v>1</v>
      </c>
      <c r="K15" s="32">
        <v>0</v>
      </c>
      <c r="L15" s="27">
        <v>6</v>
      </c>
      <c r="M15" s="38"/>
      <c r="N15" s="39"/>
      <c r="O15" s="61">
        <f t="shared" si="2"/>
        <v>0</v>
      </c>
      <c r="P15" s="64">
        <f t="shared" si="7"/>
        <v>0</v>
      </c>
      <c r="Q15" s="61">
        <f t="shared" si="0"/>
        <v>0</v>
      </c>
      <c r="R15" s="62"/>
      <c r="S15" s="63">
        <f t="shared" si="3"/>
        <v>0</v>
      </c>
      <c r="T15" s="73">
        <f t="shared" si="1"/>
        <v>95.670578930496973</v>
      </c>
      <c r="U15" s="61">
        <f t="shared" si="8"/>
        <v>0</v>
      </c>
      <c r="V15" s="64">
        <f t="shared" si="13"/>
        <v>0</v>
      </c>
      <c r="W15" s="64">
        <f t="shared" si="9"/>
        <v>0</v>
      </c>
      <c r="X15" s="74">
        <f t="shared" si="10"/>
        <v>2.5999999999999999E-2</v>
      </c>
      <c r="Y15" s="64">
        <f t="shared" si="11"/>
        <v>0</v>
      </c>
      <c r="Z15" s="64">
        <f t="shared" si="12"/>
        <v>0</v>
      </c>
      <c r="AB15" s="70">
        <f t="shared" si="5"/>
        <v>0</v>
      </c>
    </row>
    <row r="16" spans="1:28" s="40" customFormat="1" ht="20.25" customHeight="1" x14ac:dyDescent="0.2">
      <c r="A16" s="35">
        <f t="shared" si="6"/>
        <v>11</v>
      </c>
      <c r="B16" s="24"/>
      <c r="C16" s="25"/>
      <c r="D16" s="26"/>
      <c r="E16" s="27"/>
      <c r="F16" s="36"/>
      <c r="G16" s="29"/>
      <c r="H16" s="37"/>
      <c r="I16" s="31">
        <v>1</v>
      </c>
      <c r="J16" s="31">
        <v>1</v>
      </c>
      <c r="K16" s="32">
        <v>0</v>
      </c>
      <c r="L16" s="27">
        <v>6</v>
      </c>
      <c r="M16" s="38"/>
      <c r="N16" s="39"/>
      <c r="O16" s="61">
        <f t="shared" si="2"/>
        <v>0</v>
      </c>
      <c r="P16" s="64">
        <f t="shared" si="7"/>
        <v>0</v>
      </c>
      <c r="Q16" s="61">
        <f t="shared" si="0"/>
        <v>0</v>
      </c>
      <c r="R16" s="62"/>
      <c r="S16" s="63">
        <f t="shared" si="3"/>
        <v>0</v>
      </c>
      <c r="T16" s="73">
        <f t="shared" si="1"/>
        <v>95.670578930496973</v>
      </c>
      <c r="U16" s="61">
        <f t="shared" si="8"/>
        <v>0</v>
      </c>
      <c r="V16" s="64">
        <f t="shared" si="13"/>
        <v>0</v>
      </c>
      <c r="W16" s="64">
        <f t="shared" si="9"/>
        <v>0</v>
      </c>
      <c r="X16" s="74">
        <f t="shared" si="10"/>
        <v>2.5999999999999999E-2</v>
      </c>
      <c r="Y16" s="64">
        <f t="shared" si="11"/>
        <v>0</v>
      </c>
      <c r="Z16" s="64">
        <f t="shared" si="12"/>
        <v>0</v>
      </c>
      <c r="AB16" s="70">
        <f t="shared" si="5"/>
        <v>0</v>
      </c>
    </row>
    <row r="17" spans="1:28" s="40" customFormat="1" ht="20.25" customHeight="1" x14ac:dyDescent="0.2">
      <c r="A17" s="35">
        <f t="shared" si="6"/>
        <v>12</v>
      </c>
      <c r="B17" s="24"/>
      <c r="C17" s="25"/>
      <c r="D17" s="26"/>
      <c r="E17" s="27"/>
      <c r="F17" s="36"/>
      <c r="G17" s="29"/>
      <c r="H17" s="37"/>
      <c r="I17" s="31">
        <v>1</v>
      </c>
      <c r="J17" s="31">
        <v>1</v>
      </c>
      <c r="K17" s="32">
        <v>0</v>
      </c>
      <c r="L17" s="27">
        <v>6</v>
      </c>
      <c r="M17" s="38"/>
      <c r="N17" s="39"/>
      <c r="O17" s="61">
        <f t="shared" si="2"/>
        <v>0</v>
      </c>
      <c r="P17" s="64">
        <f t="shared" si="7"/>
        <v>0</v>
      </c>
      <c r="Q17" s="61">
        <f t="shared" si="0"/>
        <v>0</v>
      </c>
      <c r="R17" s="62"/>
      <c r="S17" s="63">
        <f t="shared" si="3"/>
        <v>0</v>
      </c>
      <c r="T17" s="73">
        <f t="shared" si="1"/>
        <v>95.670578930496973</v>
      </c>
      <c r="U17" s="61">
        <f t="shared" si="8"/>
        <v>0</v>
      </c>
      <c r="V17" s="64">
        <f t="shared" si="13"/>
        <v>0</v>
      </c>
      <c r="W17" s="64">
        <f t="shared" si="9"/>
        <v>0</v>
      </c>
      <c r="X17" s="74">
        <f t="shared" si="10"/>
        <v>2.5999999999999999E-2</v>
      </c>
      <c r="Y17" s="64">
        <f t="shared" si="11"/>
        <v>0</v>
      </c>
      <c r="Z17" s="64">
        <f t="shared" si="12"/>
        <v>0</v>
      </c>
      <c r="AB17" s="70">
        <f t="shared" si="5"/>
        <v>0</v>
      </c>
    </row>
    <row r="18" spans="1:28" s="40" customFormat="1" ht="20.25" customHeight="1" x14ac:dyDescent="0.2">
      <c r="A18" s="35">
        <f t="shared" si="6"/>
        <v>13</v>
      </c>
      <c r="B18" s="24"/>
      <c r="C18" s="25"/>
      <c r="D18" s="26"/>
      <c r="E18" s="27"/>
      <c r="F18" s="36"/>
      <c r="G18" s="29"/>
      <c r="H18" s="37"/>
      <c r="I18" s="31">
        <v>1</v>
      </c>
      <c r="J18" s="31">
        <v>1</v>
      </c>
      <c r="K18" s="32">
        <v>0</v>
      </c>
      <c r="L18" s="27">
        <v>6</v>
      </c>
      <c r="M18" s="38"/>
      <c r="N18" s="39"/>
      <c r="O18" s="61">
        <f t="shared" si="2"/>
        <v>0</v>
      </c>
      <c r="P18" s="64">
        <f t="shared" si="7"/>
        <v>0</v>
      </c>
      <c r="Q18" s="61">
        <f t="shared" si="0"/>
        <v>0</v>
      </c>
      <c r="R18" s="62"/>
      <c r="S18" s="63">
        <f t="shared" si="3"/>
        <v>0</v>
      </c>
      <c r="T18" s="73">
        <f t="shared" si="1"/>
        <v>95.670578930496973</v>
      </c>
      <c r="U18" s="61">
        <f t="shared" si="8"/>
        <v>0</v>
      </c>
      <c r="V18" s="64">
        <f t="shared" si="13"/>
        <v>0</v>
      </c>
      <c r="W18" s="64">
        <f t="shared" si="9"/>
        <v>0</v>
      </c>
      <c r="X18" s="74">
        <f t="shared" si="10"/>
        <v>2.5999999999999999E-2</v>
      </c>
      <c r="Y18" s="64">
        <f t="shared" si="11"/>
        <v>0</v>
      </c>
      <c r="Z18" s="64">
        <f t="shared" si="12"/>
        <v>0</v>
      </c>
      <c r="AB18" s="70">
        <f t="shared" si="5"/>
        <v>0</v>
      </c>
    </row>
    <row r="19" spans="1:28" s="40" customFormat="1" ht="20.25" customHeight="1" x14ac:dyDescent="0.2">
      <c r="A19" s="35">
        <f t="shared" si="6"/>
        <v>14</v>
      </c>
      <c r="B19" s="24"/>
      <c r="C19" s="25"/>
      <c r="D19" s="26"/>
      <c r="E19" s="27"/>
      <c r="F19" s="36"/>
      <c r="G19" s="29"/>
      <c r="H19" s="37"/>
      <c r="I19" s="31">
        <v>1</v>
      </c>
      <c r="J19" s="31">
        <v>1</v>
      </c>
      <c r="K19" s="32">
        <v>0</v>
      </c>
      <c r="L19" s="27">
        <v>6</v>
      </c>
      <c r="M19" s="38"/>
      <c r="N19" s="39"/>
      <c r="O19" s="61">
        <f t="shared" si="2"/>
        <v>0</v>
      </c>
      <c r="P19" s="64">
        <f t="shared" si="7"/>
        <v>0</v>
      </c>
      <c r="Q19" s="61">
        <f t="shared" si="0"/>
        <v>0</v>
      </c>
      <c r="R19" s="62"/>
      <c r="S19" s="63">
        <f t="shared" si="3"/>
        <v>0</v>
      </c>
      <c r="T19" s="73">
        <f t="shared" si="1"/>
        <v>95.670578930496973</v>
      </c>
      <c r="U19" s="61">
        <f t="shared" si="8"/>
        <v>0</v>
      </c>
      <c r="V19" s="64">
        <f t="shared" si="13"/>
        <v>0</v>
      </c>
      <c r="W19" s="64">
        <f t="shared" si="9"/>
        <v>0</v>
      </c>
      <c r="X19" s="74">
        <f t="shared" si="10"/>
        <v>2.5999999999999999E-2</v>
      </c>
      <c r="Y19" s="64">
        <f t="shared" si="11"/>
        <v>0</v>
      </c>
      <c r="Z19" s="64">
        <f t="shared" si="12"/>
        <v>0</v>
      </c>
      <c r="AB19" s="70">
        <f t="shared" si="5"/>
        <v>0</v>
      </c>
    </row>
    <row r="20" spans="1:28" s="40" customFormat="1" ht="20.25" customHeight="1" x14ac:dyDescent="0.2">
      <c r="A20" s="35">
        <f t="shared" si="6"/>
        <v>15</v>
      </c>
      <c r="B20" s="24"/>
      <c r="C20" s="25"/>
      <c r="D20" s="26"/>
      <c r="E20" s="27"/>
      <c r="F20" s="36"/>
      <c r="G20" s="29"/>
      <c r="H20" s="37"/>
      <c r="I20" s="31">
        <v>1</v>
      </c>
      <c r="J20" s="31">
        <v>1</v>
      </c>
      <c r="K20" s="32">
        <v>0</v>
      </c>
      <c r="L20" s="27">
        <v>6</v>
      </c>
      <c r="M20" s="38"/>
      <c r="N20" s="39"/>
      <c r="O20" s="61">
        <f t="shared" si="2"/>
        <v>0</v>
      </c>
      <c r="P20" s="64">
        <f t="shared" si="7"/>
        <v>0</v>
      </c>
      <c r="Q20" s="61">
        <f t="shared" si="0"/>
        <v>0</v>
      </c>
      <c r="R20" s="62"/>
      <c r="S20" s="63">
        <f t="shared" si="3"/>
        <v>0</v>
      </c>
      <c r="T20" s="73">
        <f t="shared" si="1"/>
        <v>95.670578930496973</v>
      </c>
      <c r="U20" s="61">
        <f t="shared" si="8"/>
        <v>0</v>
      </c>
      <c r="V20" s="64">
        <f t="shared" si="13"/>
        <v>0</v>
      </c>
      <c r="W20" s="64">
        <f t="shared" si="9"/>
        <v>0</v>
      </c>
      <c r="X20" s="74">
        <f t="shared" si="10"/>
        <v>2.5999999999999999E-2</v>
      </c>
      <c r="Y20" s="64">
        <f t="shared" si="11"/>
        <v>0</v>
      </c>
      <c r="Z20" s="64">
        <f t="shared" si="12"/>
        <v>0</v>
      </c>
      <c r="AB20" s="70">
        <f t="shared" si="5"/>
        <v>0</v>
      </c>
    </row>
    <row r="21" spans="1:28" s="40" customFormat="1" ht="20.25" customHeight="1" x14ac:dyDescent="0.2">
      <c r="A21" s="35">
        <f t="shared" si="6"/>
        <v>16</v>
      </c>
      <c r="B21" s="24"/>
      <c r="C21" s="71"/>
      <c r="D21" s="26"/>
      <c r="E21" s="27"/>
      <c r="F21" s="36"/>
      <c r="G21" s="29"/>
      <c r="H21" s="37"/>
      <c r="I21" s="31">
        <v>1</v>
      </c>
      <c r="J21" s="31">
        <v>1</v>
      </c>
      <c r="K21" s="32">
        <v>0</v>
      </c>
      <c r="L21" s="27">
        <v>6</v>
      </c>
      <c r="M21" s="38"/>
      <c r="N21" s="39"/>
      <c r="O21" s="61">
        <f t="shared" ref="O21:O28" si="14">((B21 +C21) - (B20 + C20)) * 24 * 60</f>
        <v>0</v>
      </c>
      <c r="P21" s="64">
        <f t="shared" ref="P21:P28" si="15">P20+O21/60</f>
        <v>0</v>
      </c>
      <c r="Q21" s="61">
        <f t="shared" ref="Q21:Q28" si="16">F21*$F$2/1000*273/(273+L21)</f>
        <v>0</v>
      </c>
      <c r="R21" s="62"/>
      <c r="S21" s="63">
        <f t="shared" ref="S21:S28" si="17">IF(I21=J21,0,R21*(J21-I21))*273/(273+L21)</f>
        <v>0</v>
      </c>
      <c r="T21" s="73">
        <f t="shared" si="1"/>
        <v>95.670578930496973</v>
      </c>
      <c r="U21" s="61">
        <f t="shared" ref="U21:U28" si="18">(S21+Q21)*T21/100</f>
        <v>0</v>
      </c>
      <c r="V21" s="64">
        <f t="shared" ref="V21:V28" si="19">V20+U21/1000</f>
        <v>0</v>
      </c>
      <c r="W21" s="64">
        <f t="shared" ref="W21:W28" si="20">W20+(G21+K21)/1000</f>
        <v>0</v>
      </c>
      <c r="X21" s="74">
        <f t="shared" si="10"/>
        <v>2.5999999999999999E-2</v>
      </c>
      <c r="Y21" s="64">
        <f t="shared" si="11"/>
        <v>0</v>
      </c>
      <c r="Z21" s="64">
        <f t="shared" ref="Z21:Z28" si="21">V21+Y21</f>
        <v>0</v>
      </c>
      <c r="AB21" s="70">
        <f t="shared" si="5"/>
        <v>0</v>
      </c>
    </row>
    <row r="22" spans="1:28" ht="20.25" customHeight="1" x14ac:dyDescent="0.2">
      <c r="A22" s="35">
        <f t="shared" si="6"/>
        <v>17</v>
      </c>
      <c r="B22" s="24"/>
      <c r="C22" s="71"/>
      <c r="D22" s="26"/>
      <c r="E22" s="27"/>
      <c r="F22" s="36"/>
      <c r="G22" s="29"/>
      <c r="H22" s="37"/>
      <c r="I22" s="31">
        <v>1</v>
      </c>
      <c r="J22" s="31">
        <v>1</v>
      </c>
      <c r="K22" s="32">
        <v>0</v>
      </c>
      <c r="L22" s="27">
        <v>6</v>
      </c>
      <c r="M22" s="38"/>
      <c r="N22" s="39"/>
      <c r="O22" s="61">
        <f t="shared" si="14"/>
        <v>0</v>
      </c>
      <c r="P22" s="64">
        <f t="shared" si="15"/>
        <v>0</v>
      </c>
      <c r="Q22" s="61">
        <f t="shared" si="16"/>
        <v>0</v>
      </c>
      <c r="R22" s="62"/>
      <c r="S22" s="63">
        <f t="shared" si="17"/>
        <v>0</v>
      </c>
      <c r="T22" s="73">
        <f t="shared" si="1"/>
        <v>95.670578930496973</v>
      </c>
      <c r="U22" s="61">
        <f t="shared" si="18"/>
        <v>0</v>
      </c>
      <c r="V22" s="64">
        <f t="shared" si="19"/>
        <v>0</v>
      </c>
      <c r="W22" s="64">
        <f t="shared" si="20"/>
        <v>0</v>
      </c>
      <c r="X22" s="74">
        <f t="shared" si="10"/>
        <v>2.5999999999999999E-2</v>
      </c>
      <c r="Y22" s="64">
        <f t="shared" si="11"/>
        <v>0</v>
      </c>
      <c r="Z22" s="64">
        <f t="shared" si="21"/>
        <v>0</v>
      </c>
      <c r="AB22" s="70">
        <f t="shared" si="5"/>
        <v>0</v>
      </c>
    </row>
    <row r="23" spans="1:28" ht="20.25" customHeight="1" x14ac:dyDescent="0.2">
      <c r="A23" s="35">
        <f t="shared" si="6"/>
        <v>18</v>
      </c>
      <c r="B23" s="24"/>
      <c r="C23" s="71"/>
      <c r="D23" s="26"/>
      <c r="E23" s="27"/>
      <c r="F23" s="36"/>
      <c r="G23" s="29"/>
      <c r="H23" s="37"/>
      <c r="I23" s="31">
        <v>1</v>
      </c>
      <c r="J23" s="31">
        <v>1</v>
      </c>
      <c r="K23" s="32">
        <v>0</v>
      </c>
      <c r="L23" s="27">
        <v>6</v>
      </c>
      <c r="M23" s="38"/>
      <c r="N23" s="39"/>
      <c r="O23" s="61">
        <f t="shared" si="14"/>
        <v>0</v>
      </c>
      <c r="P23" s="64">
        <f t="shared" si="15"/>
        <v>0</v>
      </c>
      <c r="Q23" s="61">
        <f t="shared" si="16"/>
        <v>0</v>
      </c>
      <c r="R23" s="62"/>
      <c r="S23" s="63">
        <f t="shared" si="17"/>
        <v>0</v>
      </c>
      <c r="T23" s="73">
        <f t="shared" si="1"/>
        <v>95.670578930496973</v>
      </c>
      <c r="U23" s="61">
        <f t="shared" si="18"/>
        <v>0</v>
      </c>
      <c r="V23" s="64">
        <f t="shared" si="19"/>
        <v>0</v>
      </c>
      <c r="W23" s="64">
        <f t="shared" si="20"/>
        <v>0</v>
      </c>
      <c r="X23" s="74">
        <f t="shared" si="10"/>
        <v>2.5999999999999999E-2</v>
      </c>
      <c r="Y23" s="64">
        <f t="shared" si="11"/>
        <v>0</v>
      </c>
      <c r="Z23" s="64">
        <f t="shared" si="21"/>
        <v>0</v>
      </c>
      <c r="AB23" s="70">
        <f t="shared" si="5"/>
        <v>0</v>
      </c>
    </row>
    <row r="24" spans="1:28" ht="20.25" customHeight="1" x14ac:dyDescent="0.2">
      <c r="A24" s="35">
        <f t="shared" si="6"/>
        <v>19</v>
      </c>
      <c r="B24" s="24"/>
      <c r="C24" s="71"/>
      <c r="D24" s="26"/>
      <c r="E24" s="27"/>
      <c r="F24" s="36"/>
      <c r="G24" s="29"/>
      <c r="H24" s="37"/>
      <c r="I24" s="31">
        <v>1</v>
      </c>
      <c r="J24" s="31">
        <v>1</v>
      </c>
      <c r="K24" s="32">
        <v>0</v>
      </c>
      <c r="L24" s="27">
        <v>6</v>
      </c>
      <c r="M24" s="38"/>
      <c r="N24" s="39"/>
      <c r="O24" s="61">
        <f t="shared" si="14"/>
        <v>0</v>
      </c>
      <c r="P24" s="64">
        <f t="shared" si="15"/>
        <v>0</v>
      </c>
      <c r="Q24" s="61">
        <f t="shared" si="16"/>
        <v>0</v>
      </c>
      <c r="R24" s="62"/>
      <c r="S24" s="63">
        <f t="shared" si="17"/>
        <v>0</v>
      </c>
      <c r="T24" s="73">
        <f t="shared" si="1"/>
        <v>95.670578930496973</v>
      </c>
      <c r="U24" s="61">
        <f t="shared" si="18"/>
        <v>0</v>
      </c>
      <c r="V24" s="64">
        <f t="shared" si="19"/>
        <v>0</v>
      </c>
      <c r="W24" s="64">
        <f t="shared" si="20"/>
        <v>0</v>
      </c>
      <c r="X24" s="74">
        <f t="shared" si="10"/>
        <v>2.5999999999999999E-2</v>
      </c>
      <c r="Y24" s="64">
        <f t="shared" si="11"/>
        <v>0</v>
      </c>
      <c r="Z24" s="64">
        <f t="shared" si="21"/>
        <v>0</v>
      </c>
      <c r="AB24" s="70">
        <f t="shared" si="5"/>
        <v>0</v>
      </c>
    </row>
    <row r="25" spans="1:28" ht="20.25" customHeight="1" x14ac:dyDescent="0.2">
      <c r="A25" s="35">
        <f t="shared" si="6"/>
        <v>20</v>
      </c>
      <c r="B25" s="24"/>
      <c r="C25" s="71"/>
      <c r="D25" s="26"/>
      <c r="E25" s="27"/>
      <c r="F25" s="36"/>
      <c r="G25" s="29"/>
      <c r="H25" s="37"/>
      <c r="I25" s="31">
        <v>1</v>
      </c>
      <c r="J25" s="31">
        <v>1</v>
      </c>
      <c r="K25" s="32">
        <v>0</v>
      </c>
      <c r="L25" s="27">
        <v>6</v>
      </c>
      <c r="M25" s="38"/>
      <c r="N25" s="39"/>
      <c r="O25" s="61">
        <f t="shared" si="14"/>
        <v>0</v>
      </c>
      <c r="P25" s="64">
        <f t="shared" si="15"/>
        <v>0</v>
      </c>
      <c r="Q25" s="61">
        <f t="shared" si="16"/>
        <v>0</v>
      </c>
      <c r="R25" s="62"/>
      <c r="S25" s="63">
        <f t="shared" si="17"/>
        <v>0</v>
      </c>
      <c r="T25" s="73">
        <f t="shared" si="1"/>
        <v>95.670578930496973</v>
      </c>
      <c r="U25" s="61">
        <f t="shared" si="18"/>
        <v>0</v>
      </c>
      <c r="V25" s="64">
        <f t="shared" si="19"/>
        <v>0</v>
      </c>
      <c r="W25" s="64">
        <f t="shared" si="20"/>
        <v>0</v>
      </c>
      <c r="X25" s="74">
        <f t="shared" si="10"/>
        <v>2.5999999999999999E-2</v>
      </c>
      <c r="Y25" s="64">
        <f t="shared" si="11"/>
        <v>0</v>
      </c>
      <c r="Z25" s="64">
        <f t="shared" si="21"/>
        <v>0</v>
      </c>
      <c r="AB25" s="70">
        <f t="shared" si="5"/>
        <v>0</v>
      </c>
    </row>
    <row r="26" spans="1:28" ht="20.25" customHeight="1" x14ac:dyDescent="0.2">
      <c r="A26" s="35">
        <f t="shared" si="6"/>
        <v>21</v>
      </c>
      <c r="B26" s="24"/>
      <c r="C26" s="71"/>
      <c r="D26" s="26"/>
      <c r="E26" s="27"/>
      <c r="F26" s="36"/>
      <c r="G26" s="29"/>
      <c r="H26" s="37"/>
      <c r="I26" s="31">
        <v>1</v>
      </c>
      <c r="J26" s="31">
        <v>1</v>
      </c>
      <c r="K26" s="32">
        <v>0</v>
      </c>
      <c r="L26" s="27">
        <v>6</v>
      </c>
      <c r="M26" s="38"/>
      <c r="N26" s="39"/>
      <c r="O26" s="61">
        <f t="shared" si="14"/>
        <v>0</v>
      </c>
      <c r="P26" s="64">
        <f t="shared" si="15"/>
        <v>0</v>
      </c>
      <c r="Q26" s="61">
        <f t="shared" si="16"/>
        <v>0</v>
      </c>
      <c r="R26" s="62"/>
      <c r="S26" s="63">
        <f t="shared" si="17"/>
        <v>0</v>
      </c>
      <c r="T26" s="73">
        <f t="shared" si="1"/>
        <v>95.670578930496973</v>
      </c>
      <c r="U26" s="61">
        <f t="shared" si="18"/>
        <v>0</v>
      </c>
      <c r="V26" s="64">
        <f t="shared" si="19"/>
        <v>0</v>
      </c>
      <c r="W26" s="64">
        <f t="shared" si="20"/>
        <v>0</v>
      </c>
      <c r="X26" s="74">
        <f t="shared" si="10"/>
        <v>2.5999999999999999E-2</v>
      </c>
      <c r="Y26" s="64">
        <f t="shared" si="11"/>
        <v>0</v>
      </c>
      <c r="Z26" s="64">
        <f t="shared" si="21"/>
        <v>0</v>
      </c>
      <c r="AB26" s="70">
        <f t="shared" si="5"/>
        <v>0</v>
      </c>
    </row>
    <row r="27" spans="1:28" ht="20.25" customHeight="1" x14ac:dyDescent="0.2">
      <c r="A27" s="35">
        <f t="shared" si="6"/>
        <v>22</v>
      </c>
      <c r="B27" s="24"/>
      <c r="C27" s="71"/>
      <c r="D27" s="26"/>
      <c r="E27" s="27"/>
      <c r="F27" s="36"/>
      <c r="G27" s="29"/>
      <c r="H27" s="37"/>
      <c r="I27" s="31">
        <v>1</v>
      </c>
      <c r="J27" s="31">
        <v>1</v>
      </c>
      <c r="K27" s="32">
        <v>0</v>
      </c>
      <c r="L27" s="27">
        <v>6</v>
      </c>
      <c r="M27" s="38"/>
      <c r="N27" s="39"/>
      <c r="O27" s="61">
        <f t="shared" si="14"/>
        <v>0</v>
      </c>
      <c r="P27" s="64">
        <f t="shared" si="15"/>
        <v>0</v>
      </c>
      <c r="Q27" s="61">
        <f t="shared" si="16"/>
        <v>0</v>
      </c>
      <c r="R27" s="62"/>
      <c r="S27" s="63">
        <f t="shared" si="17"/>
        <v>0</v>
      </c>
      <c r="T27" s="73">
        <f t="shared" si="1"/>
        <v>95.670578930496973</v>
      </c>
      <c r="U27" s="61">
        <f t="shared" si="18"/>
        <v>0</v>
      </c>
      <c r="V27" s="64">
        <f t="shared" si="19"/>
        <v>0</v>
      </c>
      <c r="W27" s="64">
        <f t="shared" si="20"/>
        <v>0</v>
      </c>
      <c r="X27" s="74">
        <f t="shared" si="10"/>
        <v>2.5999999999999999E-2</v>
      </c>
      <c r="Y27" s="64">
        <f t="shared" si="11"/>
        <v>0</v>
      </c>
      <c r="Z27" s="64">
        <f t="shared" si="21"/>
        <v>0</v>
      </c>
      <c r="AB27" s="70">
        <f t="shared" si="5"/>
        <v>0</v>
      </c>
    </row>
    <row r="28" spans="1:28" ht="20.25" customHeight="1" x14ac:dyDescent="0.2">
      <c r="A28" s="35">
        <f t="shared" si="6"/>
        <v>23</v>
      </c>
      <c r="B28" s="24"/>
      <c r="C28" s="71"/>
      <c r="D28" s="26"/>
      <c r="E28" s="27"/>
      <c r="F28" s="36"/>
      <c r="G28" s="29"/>
      <c r="H28" s="37"/>
      <c r="I28" s="31">
        <v>1</v>
      </c>
      <c r="J28" s="31">
        <v>1</v>
      </c>
      <c r="K28" s="32">
        <v>0</v>
      </c>
      <c r="L28" s="27">
        <v>6</v>
      </c>
      <c r="M28" s="38"/>
      <c r="N28" s="39"/>
      <c r="O28" s="61">
        <f t="shared" si="14"/>
        <v>0</v>
      </c>
      <c r="P28" s="64">
        <f t="shared" si="15"/>
        <v>0</v>
      </c>
      <c r="Q28" s="61">
        <f t="shared" si="16"/>
        <v>0</v>
      </c>
      <c r="R28" s="62"/>
      <c r="S28" s="63">
        <f t="shared" si="17"/>
        <v>0</v>
      </c>
      <c r="T28" s="73">
        <f t="shared" si="1"/>
        <v>95.670578930496973</v>
      </c>
      <c r="U28" s="61">
        <f t="shared" si="18"/>
        <v>0</v>
      </c>
      <c r="V28" s="64">
        <f t="shared" si="19"/>
        <v>0</v>
      </c>
      <c r="W28" s="64">
        <f t="shared" si="20"/>
        <v>0</v>
      </c>
      <c r="X28" s="74">
        <f t="shared" si="10"/>
        <v>2.5999999999999999E-2</v>
      </c>
      <c r="Y28" s="64">
        <f t="shared" si="11"/>
        <v>0</v>
      </c>
      <c r="Z28" s="64">
        <f t="shared" si="21"/>
        <v>0</v>
      </c>
      <c r="AB28" s="70">
        <f t="shared" si="5"/>
        <v>0</v>
      </c>
    </row>
    <row r="29" spans="1:28" ht="20.25" customHeight="1" x14ac:dyDescent="0.2">
      <c r="A29" s="35">
        <f t="shared" si="6"/>
        <v>24</v>
      </c>
      <c r="B29" s="24"/>
      <c r="C29" s="71"/>
      <c r="D29" s="26"/>
      <c r="E29" s="27"/>
      <c r="F29" s="36"/>
      <c r="G29" s="29"/>
      <c r="H29" s="37"/>
      <c r="I29" s="31">
        <v>1</v>
      </c>
      <c r="J29" s="31">
        <v>1</v>
      </c>
      <c r="K29" s="32">
        <v>0</v>
      </c>
      <c r="L29" s="27">
        <v>6</v>
      </c>
      <c r="M29" s="38"/>
      <c r="N29" s="39"/>
      <c r="O29" s="61">
        <f t="shared" ref="O29:O92" si="22">((B29 +C29) - (B28 + C28)) * 24 * 60</f>
        <v>0</v>
      </c>
      <c r="P29" s="64">
        <f t="shared" ref="P29:P92" si="23">P28+O29/60</f>
        <v>0</v>
      </c>
      <c r="Q29" s="61">
        <f t="shared" ref="Q29:Q92" si="24">F29*$F$2/1000*273/(273+L29)</f>
        <v>0</v>
      </c>
      <c r="R29" s="62"/>
      <c r="S29" s="63">
        <f t="shared" ref="S29:S92" si="25">IF(I29=J29,0,R29*(J29-I29))*273/(273+L29)</f>
        <v>0</v>
      </c>
      <c r="T29" s="73">
        <f t="shared" si="1"/>
        <v>95.670578930496973</v>
      </c>
      <c r="U29" s="61">
        <f t="shared" ref="U29:U92" si="26">(S29+Q29)*T29/100</f>
        <v>0</v>
      </c>
      <c r="V29" s="64">
        <f t="shared" ref="V29:V92" si="27">V28+U29/1000</f>
        <v>0</v>
      </c>
      <c r="W29" s="64">
        <f t="shared" ref="W29:W92" si="28">W28+(G29+K29)/1000</f>
        <v>0</v>
      </c>
      <c r="X29" s="74">
        <f t="shared" si="10"/>
        <v>2.5999999999999999E-2</v>
      </c>
      <c r="Y29" s="64">
        <f t="shared" si="11"/>
        <v>0</v>
      </c>
      <c r="Z29" s="64">
        <f t="shared" ref="Z29:Z92" si="29">V29+Y29</f>
        <v>0</v>
      </c>
      <c r="AB29" s="70">
        <f t="shared" ref="AB29:AB92" si="30">E29/10</f>
        <v>0</v>
      </c>
    </row>
    <row r="30" spans="1:28" ht="20.25" customHeight="1" x14ac:dyDescent="0.2">
      <c r="A30" s="35">
        <f t="shared" si="6"/>
        <v>25</v>
      </c>
      <c r="B30" s="24"/>
      <c r="C30" s="71"/>
      <c r="D30" s="26"/>
      <c r="E30" s="27"/>
      <c r="F30" s="36"/>
      <c r="G30" s="29"/>
      <c r="H30" s="37"/>
      <c r="I30" s="31">
        <v>1</v>
      </c>
      <c r="J30" s="31">
        <v>1</v>
      </c>
      <c r="K30" s="32">
        <v>0</v>
      </c>
      <c r="L30" s="27">
        <v>6</v>
      </c>
      <c r="M30" s="38"/>
      <c r="N30" s="39"/>
      <c r="O30" s="61">
        <f t="shared" si="22"/>
        <v>0</v>
      </c>
      <c r="P30" s="64">
        <f t="shared" si="23"/>
        <v>0</v>
      </c>
      <c r="Q30" s="61">
        <f t="shared" si="24"/>
        <v>0</v>
      </c>
      <c r="R30" s="62"/>
      <c r="S30" s="63">
        <f t="shared" si="25"/>
        <v>0</v>
      </c>
      <c r="T30" s="73">
        <f t="shared" si="1"/>
        <v>95.670578930496973</v>
      </c>
      <c r="U30" s="61">
        <f t="shared" si="26"/>
        <v>0</v>
      </c>
      <c r="V30" s="64">
        <f t="shared" si="27"/>
        <v>0</v>
      </c>
      <c r="W30" s="64">
        <f t="shared" si="28"/>
        <v>0</v>
      </c>
      <c r="X30" s="74">
        <f t="shared" si="10"/>
        <v>2.5999999999999999E-2</v>
      </c>
      <c r="Y30" s="64">
        <f t="shared" si="11"/>
        <v>0</v>
      </c>
      <c r="Z30" s="64">
        <f t="shared" si="29"/>
        <v>0</v>
      </c>
      <c r="AB30" s="70">
        <f t="shared" si="30"/>
        <v>0</v>
      </c>
    </row>
    <row r="31" spans="1:28" ht="20.25" customHeight="1" x14ac:dyDescent="0.2">
      <c r="A31" s="35">
        <f t="shared" si="6"/>
        <v>26</v>
      </c>
      <c r="B31" s="24"/>
      <c r="C31" s="71"/>
      <c r="D31" s="26"/>
      <c r="E31" s="27"/>
      <c r="F31" s="36"/>
      <c r="G31" s="29"/>
      <c r="H31" s="37"/>
      <c r="I31" s="31">
        <v>1</v>
      </c>
      <c r="J31" s="31">
        <v>1</v>
      </c>
      <c r="K31" s="32">
        <v>0</v>
      </c>
      <c r="L31" s="27">
        <v>6</v>
      </c>
      <c r="M31" s="38"/>
      <c r="N31" s="39"/>
      <c r="O31" s="61">
        <f t="shared" si="22"/>
        <v>0</v>
      </c>
      <c r="P31" s="64">
        <f t="shared" si="23"/>
        <v>0</v>
      </c>
      <c r="Q31" s="61">
        <f t="shared" si="24"/>
        <v>0</v>
      </c>
      <c r="R31" s="62"/>
      <c r="S31" s="63">
        <f t="shared" si="25"/>
        <v>0</v>
      </c>
      <c r="T31" s="73">
        <f t="shared" si="1"/>
        <v>95.670578930496973</v>
      </c>
      <c r="U31" s="61">
        <f t="shared" si="26"/>
        <v>0</v>
      </c>
      <c r="V31" s="64">
        <f t="shared" si="27"/>
        <v>0</v>
      </c>
      <c r="W31" s="64">
        <f t="shared" si="28"/>
        <v>0</v>
      </c>
      <c r="X31" s="74">
        <f t="shared" si="10"/>
        <v>2.5999999999999999E-2</v>
      </c>
      <c r="Y31" s="64">
        <f t="shared" si="11"/>
        <v>0</v>
      </c>
      <c r="Z31" s="64">
        <f t="shared" si="29"/>
        <v>0</v>
      </c>
      <c r="AB31" s="70">
        <f t="shared" si="30"/>
        <v>0</v>
      </c>
    </row>
    <row r="32" spans="1:28" ht="20.25" customHeight="1" x14ac:dyDescent="0.2">
      <c r="A32" s="35">
        <f t="shared" si="6"/>
        <v>27</v>
      </c>
      <c r="B32" s="24"/>
      <c r="C32" s="71"/>
      <c r="D32" s="26"/>
      <c r="E32" s="27"/>
      <c r="F32" s="36"/>
      <c r="G32" s="29"/>
      <c r="H32" s="37"/>
      <c r="I32" s="31">
        <v>1</v>
      </c>
      <c r="J32" s="31">
        <v>1</v>
      </c>
      <c r="K32" s="32">
        <v>0</v>
      </c>
      <c r="L32" s="27">
        <v>6</v>
      </c>
      <c r="M32" s="38"/>
      <c r="N32" s="39"/>
      <c r="O32" s="61">
        <f t="shared" si="22"/>
        <v>0</v>
      </c>
      <c r="P32" s="64">
        <f t="shared" si="23"/>
        <v>0</v>
      </c>
      <c r="Q32" s="61">
        <f t="shared" si="24"/>
        <v>0</v>
      </c>
      <c r="R32" s="62"/>
      <c r="S32" s="63">
        <f t="shared" si="25"/>
        <v>0</v>
      </c>
      <c r="T32" s="73">
        <f t="shared" si="1"/>
        <v>95.670578930496973</v>
      </c>
      <c r="U32" s="61">
        <f t="shared" si="26"/>
        <v>0</v>
      </c>
      <c r="V32" s="64">
        <f t="shared" si="27"/>
        <v>0</v>
      </c>
      <c r="W32" s="64">
        <f t="shared" si="28"/>
        <v>0</v>
      </c>
      <c r="X32" s="74">
        <f t="shared" si="10"/>
        <v>2.5999999999999999E-2</v>
      </c>
      <c r="Y32" s="64">
        <f t="shared" si="11"/>
        <v>0</v>
      </c>
      <c r="Z32" s="64">
        <f t="shared" si="29"/>
        <v>0</v>
      </c>
      <c r="AB32" s="70">
        <f t="shared" si="30"/>
        <v>0</v>
      </c>
    </row>
    <row r="33" spans="1:28" ht="20.25" customHeight="1" x14ac:dyDescent="0.2">
      <c r="A33" s="35">
        <f t="shared" si="6"/>
        <v>28</v>
      </c>
      <c r="B33" s="24"/>
      <c r="C33" s="71"/>
      <c r="D33" s="26"/>
      <c r="E33" s="27"/>
      <c r="F33" s="36"/>
      <c r="G33" s="29"/>
      <c r="H33" s="37"/>
      <c r="I33" s="31">
        <v>1</v>
      </c>
      <c r="J33" s="31">
        <v>1</v>
      </c>
      <c r="K33" s="32">
        <v>0</v>
      </c>
      <c r="L33" s="27">
        <v>6</v>
      </c>
      <c r="M33" s="38"/>
      <c r="N33" s="39"/>
      <c r="O33" s="61">
        <f t="shared" si="22"/>
        <v>0</v>
      </c>
      <c r="P33" s="64">
        <f t="shared" si="23"/>
        <v>0</v>
      </c>
      <c r="Q33" s="61">
        <f t="shared" si="24"/>
        <v>0</v>
      </c>
      <c r="R33" s="62"/>
      <c r="S33" s="63">
        <f t="shared" si="25"/>
        <v>0</v>
      </c>
      <c r="T33" s="73">
        <f t="shared" si="1"/>
        <v>95.670578930496973</v>
      </c>
      <c r="U33" s="61">
        <f t="shared" si="26"/>
        <v>0</v>
      </c>
      <c r="V33" s="64">
        <f t="shared" si="27"/>
        <v>0</v>
      </c>
      <c r="W33" s="64">
        <f t="shared" si="28"/>
        <v>0</v>
      </c>
      <c r="X33" s="74">
        <f t="shared" si="10"/>
        <v>2.5999999999999999E-2</v>
      </c>
      <c r="Y33" s="64">
        <f t="shared" si="11"/>
        <v>0</v>
      </c>
      <c r="Z33" s="64">
        <f t="shared" si="29"/>
        <v>0</v>
      </c>
      <c r="AB33" s="70">
        <f t="shared" si="30"/>
        <v>0</v>
      </c>
    </row>
    <row r="34" spans="1:28" ht="20.25" customHeight="1" x14ac:dyDescent="0.2">
      <c r="A34" s="35">
        <f t="shared" si="6"/>
        <v>29</v>
      </c>
      <c r="B34" s="24"/>
      <c r="C34" s="71"/>
      <c r="D34" s="26"/>
      <c r="E34" s="27"/>
      <c r="F34" s="36"/>
      <c r="G34" s="29"/>
      <c r="H34" s="37"/>
      <c r="I34" s="31">
        <v>1</v>
      </c>
      <c r="J34" s="31">
        <v>1</v>
      </c>
      <c r="K34" s="32">
        <v>0</v>
      </c>
      <c r="L34" s="27">
        <v>6</v>
      </c>
      <c r="M34" s="38"/>
      <c r="N34" s="39"/>
      <c r="O34" s="61">
        <f t="shared" si="22"/>
        <v>0</v>
      </c>
      <c r="P34" s="64">
        <f t="shared" si="23"/>
        <v>0</v>
      </c>
      <c r="Q34" s="61">
        <f t="shared" si="24"/>
        <v>0</v>
      </c>
      <c r="R34" s="62"/>
      <c r="S34" s="63">
        <f t="shared" si="25"/>
        <v>0</v>
      </c>
      <c r="T34" s="73">
        <f t="shared" si="1"/>
        <v>95.670578930496973</v>
      </c>
      <c r="U34" s="61">
        <f t="shared" si="26"/>
        <v>0</v>
      </c>
      <c r="V34" s="64">
        <f t="shared" si="27"/>
        <v>0</v>
      </c>
      <c r="W34" s="64">
        <f t="shared" si="28"/>
        <v>0</v>
      </c>
      <c r="X34" s="74">
        <f t="shared" si="10"/>
        <v>2.5999999999999999E-2</v>
      </c>
      <c r="Y34" s="64">
        <f t="shared" si="11"/>
        <v>0</v>
      </c>
      <c r="Z34" s="64">
        <f t="shared" si="29"/>
        <v>0</v>
      </c>
      <c r="AB34" s="70">
        <f t="shared" si="30"/>
        <v>0</v>
      </c>
    </row>
    <row r="35" spans="1:28" ht="20.25" customHeight="1" x14ac:dyDescent="0.2">
      <c r="A35" s="35">
        <f t="shared" si="6"/>
        <v>30</v>
      </c>
      <c r="B35" s="24"/>
      <c r="C35" s="71"/>
      <c r="D35" s="26"/>
      <c r="E35" s="27"/>
      <c r="F35" s="36"/>
      <c r="G35" s="29"/>
      <c r="H35" s="37"/>
      <c r="I35" s="31">
        <v>1</v>
      </c>
      <c r="J35" s="31">
        <v>1</v>
      </c>
      <c r="K35" s="32">
        <v>0</v>
      </c>
      <c r="L35" s="27">
        <v>6</v>
      </c>
      <c r="M35" s="38"/>
      <c r="N35" s="39"/>
      <c r="O35" s="61">
        <f t="shared" si="22"/>
        <v>0</v>
      </c>
      <c r="P35" s="64">
        <f t="shared" si="23"/>
        <v>0</v>
      </c>
      <c r="Q35" s="61">
        <f t="shared" si="24"/>
        <v>0</v>
      </c>
      <c r="R35" s="62"/>
      <c r="S35" s="63">
        <f t="shared" si="25"/>
        <v>0</v>
      </c>
      <c r="T35" s="73">
        <f t="shared" si="1"/>
        <v>95.670578930496973</v>
      </c>
      <c r="U35" s="61">
        <f t="shared" si="26"/>
        <v>0</v>
      </c>
      <c r="V35" s="64">
        <f t="shared" si="27"/>
        <v>0</v>
      </c>
      <c r="W35" s="64">
        <f t="shared" si="28"/>
        <v>0</v>
      </c>
      <c r="X35" s="74">
        <f t="shared" si="10"/>
        <v>2.5999999999999999E-2</v>
      </c>
      <c r="Y35" s="64">
        <f t="shared" si="11"/>
        <v>0</v>
      </c>
      <c r="Z35" s="64">
        <f t="shared" si="29"/>
        <v>0</v>
      </c>
      <c r="AB35" s="70">
        <f t="shared" si="30"/>
        <v>0</v>
      </c>
    </row>
    <row r="36" spans="1:28" ht="20.25" customHeight="1" x14ac:dyDescent="0.2">
      <c r="A36" s="35">
        <f t="shared" si="6"/>
        <v>31</v>
      </c>
      <c r="B36" s="24"/>
      <c r="C36" s="71"/>
      <c r="D36" s="26"/>
      <c r="E36" s="27"/>
      <c r="F36" s="36"/>
      <c r="G36" s="29"/>
      <c r="H36" s="37"/>
      <c r="I36" s="31">
        <v>1</v>
      </c>
      <c r="J36" s="31">
        <v>1</v>
      </c>
      <c r="K36" s="32">
        <v>0</v>
      </c>
      <c r="L36" s="27">
        <v>6</v>
      </c>
      <c r="M36" s="38"/>
      <c r="N36" s="39"/>
      <c r="O36" s="61">
        <f t="shared" si="22"/>
        <v>0</v>
      </c>
      <c r="P36" s="64">
        <f t="shared" si="23"/>
        <v>0</v>
      </c>
      <c r="Q36" s="61">
        <f t="shared" si="24"/>
        <v>0</v>
      </c>
      <c r="R36" s="62"/>
      <c r="S36" s="63">
        <f t="shared" si="25"/>
        <v>0</v>
      </c>
      <c r="T36" s="73">
        <f t="shared" si="1"/>
        <v>95.670578930496973</v>
      </c>
      <c r="U36" s="61">
        <f t="shared" si="26"/>
        <v>0</v>
      </c>
      <c r="V36" s="64">
        <f t="shared" si="27"/>
        <v>0</v>
      </c>
      <c r="W36" s="64">
        <f t="shared" si="28"/>
        <v>0</v>
      </c>
      <c r="X36" s="74">
        <f t="shared" si="10"/>
        <v>2.5999999999999999E-2</v>
      </c>
      <c r="Y36" s="64">
        <f t="shared" si="11"/>
        <v>0</v>
      </c>
      <c r="Z36" s="64">
        <f t="shared" si="29"/>
        <v>0</v>
      </c>
      <c r="AB36" s="70">
        <f t="shared" si="30"/>
        <v>0</v>
      </c>
    </row>
    <row r="37" spans="1:28" ht="20.25" customHeight="1" x14ac:dyDescent="0.2">
      <c r="A37" s="35">
        <f t="shared" si="6"/>
        <v>32</v>
      </c>
      <c r="B37" s="24"/>
      <c r="C37" s="71"/>
      <c r="D37" s="26"/>
      <c r="E37" s="27"/>
      <c r="F37" s="36"/>
      <c r="G37" s="29"/>
      <c r="H37" s="37"/>
      <c r="I37" s="31">
        <v>1</v>
      </c>
      <c r="J37" s="31">
        <v>1</v>
      </c>
      <c r="K37" s="32">
        <v>0</v>
      </c>
      <c r="L37" s="27">
        <v>6</v>
      </c>
      <c r="M37" s="38"/>
      <c r="N37" s="39"/>
      <c r="O37" s="61">
        <f t="shared" si="22"/>
        <v>0</v>
      </c>
      <c r="P37" s="64">
        <f t="shared" si="23"/>
        <v>0</v>
      </c>
      <c r="Q37" s="61">
        <f t="shared" si="24"/>
        <v>0</v>
      </c>
      <c r="R37" s="62"/>
      <c r="S37" s="63">
        <f t="shared" si="25"/>
        <v>0</v>
      </c>
      <c r="T37" s="73">
        <f t="shared" si="1"/>
        <v>95.670578930496973</v>
      </c>
      <c r="U37" s="61">
        <f t="shared" si="26"/>
        <v>0</v>
      </c>
      <c r="V37" s="64">
        <f t="shared" si="27"/>
        <v>0</v>
      </c>
      <c r="W37" s="64">
        <f t="shared" si="28"/>
        <v>0</v>
      </c>
      <c r="X37" s="74">
        <f t="shared" si="10"/>
        <v>2.5999999999999999E-2</v>
      </c>
      <c r="Y37" s="64">
        <f t="shared" si="11"/>
        <v>0</v>
      </c>
      <c r="Z37" s="64">
        <f t="shared" si="29"/>
        <v>0</v>
      </c>
      <c r="AB37" s="70">
        <f t="shared" si="30"/>
        <v>0</v>
      </c>
    </row>
    <row r="38" spans="1:28" ht="20.25" customHeight="1" x14ac:dyDescent="0.2">
      <c r="A38" s="35">
        <f t="shared" si="6"/>
        <v>33</v>
      </c>
      <c r="B38" s="24"/>
      <c r="C38" s="71"/>
      <c r="D38" s="26"/>
      <c r="E38" s="27"/>
      <c r="F38" s="36"/>
      <c r="G38" s="29"/>
      <c r="H38" s="37"/>
      <c r="I38" s="31">
        <v>1</v>
      </c>
      <c r="J38" s="31">
        <v>1</v>
      </c>
      <c r="K38" s="32">
        <v>0</v>
      </c>
      <c r="L38" s="27">
        <v>6</v>
      </c>
      <c r="M38" s="38"/>
      <c r="N38" s="39"/>
      <c r="O38" s="61">
        <f t="shared" si="22"/>
        <v>0</v>
      </c>
      <c r="P38" s="64">
        <f t="shared" si="23"/>
        <v>0</v>
      </c>
      <c r="Q38" s="61">
        <f t="shared" si="24"/>
        <v>0</v>
      </c>
      <c r="R38" s="62"/>
      <c r="S38" s="63">
        <f t="shared" si="25"/>
        <v>0</v>
      </c>
      <c r="T38" s="73">
        <f t="shared" si="1"/>
        <v>95.670578930496973</v>
      </c>
      <c r="U38" s="61">
        <f t="shared" si="26"/>
        <v>0</v>
      </c>
      <c r="V38" s="64">
        <f t="shared" si="27"/>
        <v>0</v>
      </c>
      <c r="W38" s="64">
        <f t="shared" si="28"/>
        <v>0</v>
      </c>
      <c r="X38" s="74">
        <f t="shared" si="10"/>
        <v>2.5999999999999999E-2</v>
      </c>
      <c r="Y38" s="64">
        <f t="shared" si="11"/>
        <v>0</v>
      </c>
      <c r="Z38" s="64">
        <f t="shared" si="29"/>
        <v>0</v>
      </c>
      <c r="AB38" s="70">
        <f t="shared" si="30"/>
        <v>0</v>
      </c>
    </row>
    <row r="39" spans="1:28" ht="20.25" customHeight="1" x14ac:dyDescent="0.2">
      <c r="A39" s="35">
        <f t="shared" si="6"/>
        <v>34</v>
      </c>
      <c r="B39" s="24"/>
      <c r="C39" s="71"/>
      <c r="D39" s="26"/>
      <c r="E39" s="27"/>
      <c r="F39" s="36"/>
      <c r="G39" s="29"/>
      <c r="H39" s="37"/>
      <c r="I39" s="31">
        <v>1</v>
      </c>
      <c r="J39" s="31">
        <v>1</v>
      </c>
      <c r="K39" s="32">
        <v>0</v>
      </c>
      <c r="L39" s="27">
        <v>6</v>
      </c>
      <c r="M39" s="38"/>
      <c r="N39" s="39"/>
      <c r="O39" s="61">
        <f t="shared" si="22"/>
        <v>0</v>
      </c>
      <c r="P39" s="64">
        <f t="shared" si="23"/>
        <v>0</v>
      </c>
      <c r="Q39" s="61">
        <f t="shared" si="24"/>
        <v>0</v>
      </c>
      <c r="R39" s="62"/>
      <c r="S39" s="63">
        <f t="shared" si="25"/>
        <v>0</v>
      </c>
      <c r="T39" s="73">
        <f t="shared" si="1"/>
        <v>95.670578930496973</v>
      </c>
      <c r="U39" s="61">
        <f t="shared" si="26"/>
        <v>0</v>
      </c>
      <c r="V39" s="64">
        <f t="shared" si="27"/>
        <v>0</v>
      </c>
      <c r="W39" s="64">
        <f t="shared" si="28"/>
        <v>0</v>
      </c>
      <c r="X39" s="74">
        <f t="shared" si="10"/>
        <v>2.5999999999999999E-2</v>
      </c>
      <c r="Y39" s="64">
        <f t="shared" si="11"/>
        <v>0</v>
      </c>
      <c r="Z39" s="64">
        <f t="shared" si="29"/>
        <v>0</v>
      </c>
      <c r="AB39" s="70">
        <f t="shared" si="30"/>
        <v>0</v>
      </c>
    </row>
    <row r="40" spans="1:28" ht="20.25" customHeight="1" x14ac:dyDescent="0.2">
      <c r="A40" s="35">
        <f t="shared" si="6"/>
        <v>35</v>
      </c>
      <c r="B40" s="24"/>
      <c r="C40" s="71"/>
      <c r="D40" s="26"/>
      <c r="E40" s="27"/>
      <c r="F40" s="36"/>
      <c r="G40" s="29"/>
      <c r="H40" s="37"/>
      <c r="I40" s="31">
        <v>1</v>
      </c>
      <c r="J40" s="31">
        <v>1</v>
      </c>
      <c r="K40" s="32">
        <v>0</v>
      </c>
      <c r="L40" s="27">
        <v>6</v>
      </c>
      <c r="M40" s="38"/>
      <c r="N40" s="39"/>
      <c r="O40" s="61">
        <f t="shared" si="22"/>
        <v>0</v>
      </c>
      <c r="P40" s="64">
        <f t="shared" si="23"/>
        <v>0</v>
      </c>
      <c r="Q40" s="61">
        <f t="shared" si="24"/>
        <v>0</v>
      </c>
      <c r="R40" s="62"/>
      <c r="S40" s="63">
        <f t="shared" si="25"/>
        <v>0</v>
      </c>
      <c r="T40" s="73">
        <f t="shared" si="1"/>
        <v>95.670578930496973</v>
      </c>
      <c r="U40" s="61">
        <f t="shared" si="26"/>
        <v>0</v>
      </c>
      <c r="V40" s="64">
        <f t="shared" si="27"/>
        <v>0</v>
      </c>
      <c r="W40" s="64">
        <f t="shared" si="28"/>
        <v>0</v>
      </c>
      <c r="X40" s="74">
        <f t="shared" si="10"/>
        <v>2.5999999999999999E-2</v>
      </c>
      <c r="Y40" s="64">
        <f t="shared" si="11"/>
        <v>0</v>
      </c>
      <c r="Z40" s="64">
        <f t="shared" si="29"/>
        <v>0</v>
      </c>
      <c r="AB40" s="70">
        <f t="shared" si="30"/>
        <v>0</v>
      </c>
    </row>
    <row r="41" spans="1:28" ht="20.25" customHeight="1" x14ac:dyDescent="0.2">
      <c r="A41" s="35">
        <f t="shared" si="6"/>
        <v>36</v>
      </c>
      <c r="B41" s="24"/>
      <c r="C41" s="71"/>
      <c r="D41" s="26"/>
      <c r="E41" s="27"/>
      <c r="F41" s="36"/>
      <c r="G41" s="29"/>
      <c r="H41" s="37"/>
      <c r="I41" s="31">
        <v>1</v>
      </c>
      <c r="J41" s="31">
        <v>1</v>
      </c>
      <c r="K41" s="32">
        <v>0</v>
      </c>
      <c r="L41" s="27">
        <v>6</v>
      </c>
      <c r="M41" s="38"/>
      <c r="N41" s="39"/>
      <c r="O41" s="61">
        <f t="shared" si="22"/>
        <v>0</v>
      </c>
      <c r="P41" s="64">
        <f t="shared" si="23"/>
        <v>0</v>
      </c>
      <c r="Q41" s="61">
        <f t="shared" si="24"/>
        <v>0</v>
      </c>
      <c r="R41" s="62"/>
      <c r="S41" s="63">
        <f t="shared" si="25"/>
        <v>0</v>
      </c>
      <c r="T41" s="73">
        <f t="shared" si="1"/>
        <v>95.670578930496973</v>
      </c>
      <c r="U41" s="61">
        <f t="shared" si="26"/>
        <v>0</v>
      </c>
      <c r="V41" s="64">
        <f t="shared" si="27"/>
        <v>0</v>
      </c>
      <c r="W41" s="64">
        <f t="shared" si="28"/>
        <v>0</v>
      </c>
      <c r="X41" s="74">
        <f t="shared" si="10"/>
        <v>2.5999999999999999E-2</v>
      </c>
      <c r="Y41" s="64">
        <f t="shared" si="11"/>
        <v>0</v>
      </c>
      <c r="Z41" s="64">
        <f t="shared" si="29"/>
        <v>0</v>
      </c>
      <c r="AB41" s="70">
        <f t="shared" si="30"/>
        <v>0</v>
      </c>
    </row>
    <row r="42" spans="1:28" ht="20.25" customHeight="1" x14ac:dyDescent="0.2">
      <c r="A42" s="35">
        <f t="shared" si="6"/>
        <v>37</v>
      </c>
      <c r="B42" s="24"/>
      <c r="C42" s="71"/>
      <c r="D42" s="26"/>
      <c r="E42" s="27"/>
      <c r="F42" s="36"/>
      <c r="G42" s="29"/>
      <c r="H42" s="37"/>
      <c r="I42" s="31">
        <v>1</v>
      </c>
      <c r="J42" s="31">
        <v>1</v>
      </c>
      <c r="K42" s="32">
        <v>0</v>
      </c>
      <c r="L42" s="27">
        <v>6</v>
      </c>
      <c r="M42" s="38"/>
      <c r="N42" s="39"/>
      <c r="O42" s="61">
        <f t="shared" si="22"/>
        <v>0</v>
      </c>
      <c r="P42" s="64">
        <f t="shared" si="23"/>
        <v>0</v>
      </c>
      <c r="Q42" s="61">
        <f t="shared" si="24"/>
        <v>0</v>
      </c>
      <c r="R42" s="62"/>
      <c r="S42" s="63">
        <f t="shared" si="25"/>
        <v>0</v>
      </c>
      <c r="T42" s="73">
        <f t="shared" si="1"/>
        <v>95.670578930496973</v>
      </c>
      <c r="U42" s="61">
        <f t="shared" si="26"/>
        <v>0</v>
      </c>
      <c r="V42" s="64">
        <f t="shared" si="27"/>
        <v>0</v>
      </c>
      <c r="W42" s="64">
        <f t="shared" si="28"/>
        <v>0</v>
      </c>
      <c r="X42" s="74">
        <f t="shared" si="10"/>
        <v>2.5999999999999999E-2</v>
      </c>
      <c r="Y42" s="64">
        <f t="shared" si="11"/>
        <v>0</v>
      </c>
      <c r="Z42" s="64">
        <f t="shared" si="29"/>
        <v>0</v>
      </c>
      <c r="AB42" s="70">
        <f t="shared" si="30"/>
        <v>0</v>
      </c>
    </row>
    <row r="43" spans="1:28" ht="20.25" customHeight="1" x14ac:dyDescent="0.2">
      <c r="A43" s="35">
        <f t="shared" si="6"/>
        <v>38</v>
      </c>
      <c r="B43" s="24"/>
      <c r="C43" s="71"/>
      <c r="D43" s="26"/>
      <c r="E43" s="27"/>
      <c r="F43" s="36"/>
      <c r="G43" s="29"/>
      <c r="H43" s="37"/>
      <c r="I43" s="31">
        <v>1</v>
      </c>
      <c r="J43" s="31">
        <v>1</v>
      </c>
      <c r="K43" s="32">
        <v>0</v>
      </c>
      <c r="L43" s="27">
        <v>6</v>
      </c>
      <c r="M43" s="38"/>
      <c r="N43" s="39"/>
      <c r="O43" s="61">
        <f t="shared" si="22"/>
        <v>0</v>
      </c>
      <c r="P43" s="64">
        <f t="shared" si="23"/>
        <v>0</v>
      </c>
      <c r="Q43" s="61">
        <f t="shared" si="24"/>
        <v>0</v>
      </c>
      <c r="R43" s="62"/>
      <c r="S43" s="63">
        <f t="shared" si="25"/>
        <v>0</v>
      </c>
      <c r="T43" s="73">
        <f t="shared" si="1"/>
        <v>95.670578930496973</v>
      </c>
      <c r="U43" s="61">
        <f t="shared" si="26"/>
        <v>0</v>
      </c>
      <c r="V43" s="64">
        <f t="shared" si="27"/>
        <v>0</v>
      </c>
      <c r="W43" s="64">
        <f t="shared" si="28"/>
        <v>0</v>
      </c>
      <c r="X43" s="74">
        <f t="shared" si="10"/>
        <v>2.5999999999999999E-2</v>
      </c>
      <c r="Y43" s="64">
        <f t="shared" si="11"/>
        <v>0</v>
      </c>
      <c r="Z43" s="64">
        <f t="shared" si="29"/>
        <v>0</v>
      </c>
      <c r="AB43" s="70">
        <f t="shared" si="30"/>
        <v>0</v>
      </c>
    </row>
    <row r="44" spans="1:28" ht="20.25" customHeight="1" x14ac:dyDescent="0.2">
      <c r="A44" s="35">
        <f t="shared" si="6"/>
        <v>39</v>
      </c>
      <c r="B44" s="24"/>
      <c r="C44" s="71"/>
      <c r="D44" s="26"/>
      <c r="E44" s="27"/>
      <c r="F44" s="36"/>
      <c r="G44" s="29"/>
      <c r="H44" s="37"/>
      <c r="I44" s="31">
        <v>1</v>
      </c>
      <c r="J44" s="31">
        <v>1</v>
      </c>
      <c r="K44" s="32">
        <v>0</v>
      </c>
      <c r="L44" s="27">
        <v>6</v>
      </c>
      <c r="M44" s="38"/>
      <c r="N44" s="39"/>
      <c r="O44" s="61">
        <f t="shared" si="22"/>
        <v>0</v>
      </c>
      <c r="P44" s="64">
        <f t="shared" si="23"/>
        <v>0</v>
      </c>
      <c r="Q44" s="61">
        <f t="shared" si="24"/>
        <v>0</v>
      </c>
      <c r="R44" s="62"/>
      <c r="S44" s="63">
        <f t="shared" si="25"/>
        <v>0</v>
      </c>
      <c r="T44" s="73">
        <f t="shared" si="1"/>
        <v>95.670578930496973</v>
      </c>
      <c r="U44" s="61">
        <f t="shared" si="26"/>
        <v>0</v>
      </c>
      <c r="V44" s="64">
        <f t="shared" si="27"/>
        <v>0</v>
      </c>
      <c r="W44" s="64">
        <f t="shared" si="28"/>
        <v>0</v>
      </c>
      <c r="X44" s="74">
        <f t="shared" si="10"/>
        <v>2.5999999999999999E-2</v>
      </c>
      <c r="Y44" s="64">
        <f t="shared" si="11"/>
        <v>0</v>
      </c>
      <c r="Z44" s="64">
        <f t="shared" si="29"/>
        <v>0</v>
      </c>
      <c r="AB44" s="70">
        <f t="shared" si="30"/>
        <v>0</v>
      </c>
    </row>
    <row r="45" spans="1:28" ht="20.25" customHeight="1" x14ac:dyDescent="0.2">
      <c r="A45" s="35">
        <f t="shared" si="6"/>
        <v>40</v>
      </c>
      <c r="B45" s="24"/>
      <c r="C45" s="71"/>
      <c r="D45" s="26"/>
      <c r="E45" s="27"/>
      <c r="F45" s="36"/>
      <c r="G45" s="29"/>
      <c r="H45" s="37"/>
      <c r="I45" s="31">
        <v>1</v>
      </c>
      <c r="J45" s="31">
        <v>1</v>
      </c>
      <c r="K45" s="32">
        <v>0</v>
      </c>
      <c r="L45" s="27">
        <v>6</v>
      </c>
      <c r="M45" s="38"/>
      <c r="N45" s="39"/>
      <c r="O45" s="61">
        <f t="shared" si="22"/>
        <v>0</v>
      </c>
      <c r="P45" s="64">
        <f t="shared" si="23"/>
        <v>0</v>
      </c>
      <c r="Q45" s="61">
        <f t="shared" si="24"/>
        <v>0</v>
      </c>
      <c r="R45" s="62"/>
      <c r="S45" s="63">
        <f t="shared" si="25"/>
        <v>0</v>
      </c>
      <c r="T45" s="73">
        <f t="shared" si="1"/>
        <v>95.670578930496973</v>
      </c>
      <c r="U45" s="61">
        <f t="shared" si="26"/>
        <v>0</v>
      </c>
      <c r="V45" s="64">
        <f t="shared" si="27"/>
        <v>0</v>
      </c>
      <c r="W45" s="64">
        <f t="shared" si="28"/>
        <v>0</v>
      </c>
      <c r="X45" s="74">
        <f t="shared" si="10"/>
        <v>2.5999999999999999E-2</v>
      </c>
      <c r="Y45" s="64">
        <f t="shared" si="11"/>
        <v>0</v>
      </c>
      <c r="Z45" s="64">
        <f t="shared" si="29"/>
        <v>0</v>
      </c>
      <c r="AB45" s="70">
        <f t="shared" si="30"/>
        <v>0</v>
      </c>
    </row>
    <row r="46" spans="1:28" ht="20.25" customHeight="1" x14ac:dyDescent="0.2">
      <c r="A46" s="35">
        <f t="shared" si="6"/>
        <v>41</v>
      </c>
      <c r="B46" s="24"/>
      <c r="C46" s="71"/>
      <c r="D46" s="26"/>
      <c r="E46" s="27"/>
      <c r="F46" s="36"/>
      <c r="G46" s="29"/>
      <c r="H46" s="37"/>
      <c r="I46" s="31">
        <v>1</v>
      </c>
      <c r="J46" s="31">
        <v>1</v>
      </c>
      <c r="K46" s="32">
        <v>0</v>
      </c>
      <c r="L46" s="27">
        <v>6</v>
      </c>
      <c r="M46" s="38"/>
      <c r="N46" s="39"/>
      <c r="O46" s="61">
        <f t="shared" si="22"/>
        <v>0</v>
      </c>
      <c r="P46" s="64">
        <f t="shared" si="23"/>
        <v>0</v>
      </c>
      <c r="Q46" s="61">
        <f t="shared" si="24"/>
        <v>0</v>
      </c>
      <c r="R46" s="62"/>
      <c r="S46" s="63">
        <f t="shared" si="25"/>
        <v>0</v>
      </c>
      <c r="T46" s="73">
        <f t="shared" si="1"/>
        <v>95.670578930496973</v>
      </c>
      <c r="U46" s="61">
        <f t="shared" si="26"/>
        <v>0</v>
      </c>
      <c r="V46" s="64">
        <f t="shared" si="27"/>
        <v>0</v>
      </c>
      <c r="W46" s="64">
        <f t="shared" si="28"/>
        <v>0</v>
      </c>
      <c r="X46" s="74">
        <f t="shared" si="10"/>
        <v>2.5999999999999999E-2</v>
      </c>
      <c r="Y46" s="64">
        <f t="shared" si="11"/>
        <v>0</v>
      </c>
      <c r="Z46" s="64">
        <f t="shared" si="29"/>
        <v>0</v>
      </c>
      <c r="AB46" s="70">
        <f t="shared" si="30"/>
        <v>0</v>
      </c>
    </row>
    <row r="47" spans="1:28" ht="20.25" customHeight="1" x14ac:dyDescent="0.2">
      <c r="A47" s="35">
        <f t="shared" si="6"/>
        <v>42</v>
      </c>
      <c r="B47" s="24"/>
      <c r="C47" s="71"/>
      <c r="D47" s="26"/>
      <c r="E47" s="27"/>
      <c r="F47" s="36"/>
      <c r="G47" s="29"/>
      <c r="H47" s="37"/>
      <c r="I47" s="31">
        <v>1</v>
      </c>
      <c r="J47" s="31">
        <v>1</v>
      </c>
      <c r="K47" s="32">
        <v>0</v>
      </c>
      <c r="L47" s="27">
        <v>6</v>
      </c>
      <c r="M47" s="38"/>
      <c r="N47" s="39"/>
      <c r="O47" s="61">
        <f t="shared" si="22"/>
        <v>0</v>
      </c>
      <c r="P47" s="64">
        <f t="shared" si="23"/>
        <v>0</v>
      </c>
      <c r="Q47" s="61">
        <f t="shared" si="24"/>
        <v>0</v>
      </c>
      <c r="R47" s="62"/>
      <c r="S47" s="63">
        <f t="shared" si="25"/>
        <v>0</v>
      </c>
      <c r="T47" s="73">
        <f t="shared" si="1"/>
        <v>95.670578930496973</v>
      </c>
      <c r="U47" s="61">
        <f t="shared" si="26"/>
        <v>0</v>
      </c>
      <c r="V47" s="64">
        <f t="shared" si="27"/>
        <v>0</v>
      </c>
      <c r="W47" s="64">
        <f t="shared" si="28"/>
        <v>0</v>
      </c>
      <c r="X47" s="74">
        <f t="shared" si="10"/>
        <v>2.5999999999999999E-2</v>
      </c>
      <c r="Y47" s="64">
        <f t="shared" si="11"/>
        <v>0</v>
      </c>
      <c r="Z47" s="64">
        <f t="shared" si="29"/>
        <v>0</v>
      </c>
      <c r="AB47" s="70">
        <f t="shared" si="30"/>
        <v>0</v>
      </c>
    </row>
    <row r="48" spans="1:28" ht="20.25" customHeight="1" x14ac:dyDescent="0.2">
      <c r="A48" s="35">
        <f t="shared" si="6"/>
        <v>43</v>
      </c>
      <c r="B48" s="24"/>
      <c r="C48" s="71"/>
      <c r="D48" s="26"/>
      <c r="E48" s="27"/>
      <c r="F48" s="36"/>
      <c r="G48" s="29"/>
      <c r="H48" s="37"/>
      <c r="I48" s="31">
        <v>1</v>
      </c>
      <c r="J48" s="31">
        <v>1</v>
      </c>
      <c r="K48" s="32">
        <v>0</v>
      </c>
      <c r="L48" s="27">
        <v>6</v>
      </c>
      <c r="M48" s="38"/>
      <c r="N48" s="39"/>
      <c r="O48" s="61">
        <f t="shared" si="22"/>
        <v>0</v>
      </c>
      <c r="P48" s="64">
        <f t="shared" si="23"/>
        <v>0</v>
      </c>
      <c r="Q48" s="61">
        <f t="shared" si="24"/>
        <v>0</v>
      </c>
      <c r="R48" s="62"/>
      <c r="S48" s="63">
        <f t="shared" si="25"/>
        <v>0</v>
      </c>
      <c r="T48" s="73">
        <f t="shared" si="1"/>
        <v>95.670578930496973</v>
      </c>
      <c r="U48" s="61">
        <f t="shared" si="26"/>
        <v>0</v>
      </c>
      <c r="V48" s="64">
        <f t="shared" si="27"/>
        <v>0</v>
      </c>
      <c r="W48" s="64">
        <f t="shared" si="28"/>
        <v>0</v>
      </c>
      <c r="X48" s="74">
        <f t="shared" si="10"/>
        <v>2.5999999999999999E-2</v>
      </c>
      <c r="Y48" s="64">
        <f t="shared" si="11"/>
        <v>0</v>
      </c>
      <c r="Z48" s="64">
        <f t="shared" si="29"/>
        <v>0</v>
      </c>
      <c r="AB48" s="70">
        <f t="shared" si="30"/>
        <v>0</v>
      </c>
    </row>
    <row r="49" spans="1:28" ht="20.25" customHeight="1" x14ac:dyDescent="0.2">
      <c r="A49" s="35">
        <f t="shared" si="6"/>
        <v>44</v>
      </c>
      <c r="B49" s="24"/>
      <c r="C49" s="71"/>
      <c r="D49" s="26"/>
      <c r="E49" s="27"/>
      <c r="F49" s="36"/>
      <c r="G49" s="29"/>
      <c r="H49" s="37"/>
      <c r="I49" s="31">
        <v>1</v>
      </c>
      <c r="J49" s="31">
        <v>1</v>
      </c>
      <c r="K49" s="32">
        <v>0</v>
      </c>
      <c r="L49" s="27">
        <v>6</v>
      </c>
      <c r="M49" s="38"/>
      <c r="N49" s="39"/>
      <c r="O49" s="61">
        <f t="shared" si="22"/>
        <v>0</v>
      </c>
      <c r="P49" s="64">
        <f t="shared" si="23"/>
        <v>0</v>
      </c>
      <c r="Q49" s="61">
        <f t="shared" si="24"/>
        <v>0</v>
      </c>
      <c r="R49" s="62"/>
      <c r="S49" s="63">
        <f t="shared" si="25"/>
        <v>0</v>
      </c>
      <c r="T49" s="73">
        <f t="shared" si="1"/>
        <v>95.670578930496973</v>
      </c>
      <c r="U49" s="61">
        <f t="shared" si="26"/>
        <v>0</v>
      </c>
      <c r="V49" s="64">
        <f t="shared" si="27"/>
        <v>0</v>
      </c>
      <c r="W49" s="64">
        <f t="shared" si="28"/>
        <v>0</v>
      </c>
      <c r="X49" s="74">
        <f t="shared" si="10"/>
        <v>2.5999999999999999E-2</v>
      </c>
      <c r="Y49" s="64">
        <f t="shared" si="11"/>
        <v>0</v>
      </c>
      <c r="Z49" s="64">
        <f t="shared" si="29"/>
        <v>0</v>
      </c>
      <c r="AB49" s="70">
        <f t="shared" si="30"/>
        <v>0</v>
      </c>
    </row>
    <row r="50" spans="1:28" ht="20.25" customHeight="1" x14ac:dyDescent="0.2">
      <c r="A50" s="35">
        <f t="shared" si="6"/>
        <v>45</v>
      </c>
      <c r="B50" s="24"/>
      <c r="C50" s="71"/>
      <c r="D50" s="26"/>
      <c r="E50" s="27"/>
      <c r="F50" s="36"/>
      <c r="G50" s="29"/>
      <c r="H50" s="37"/>
      <c r="I50" s="31">
        <v>1</v>
      </c>
      <c r="J50" s="31">
        <v>1</v>
      </c>
      <c r="K50" s="32">
        <v>0</v>
      </c>
      <c r="L50" s="27">
        <v>6</v>
      </c>
      <c r="M50" s="38"/>
      <c r="N50" s="39"/>
      <c r="O50" s="61">
        <f t="shared" si="22"/>
        <v>0</v>
      </c>
      <c r="P50" s="64">
        <f t="shared" si="23"/>
        <v>0</v>
      </c>
      <c r="Q50" s="61">
        <f t="shared" si="24"/>
        <v>0</v>
      </c>
      <c r="R50" s="62"/>
      <c r="S50" s="63">
        <f t="shared" si="25"/>
        <v>0</v>
      </c>
      <c r="T50" s="73">
        <f t="shared" si="1"/>
        <v>95.670578930496973</v>
      </c>
      <c r="U50" s="61">
        <f t="shared" si="26"/>
        <v>0</v>
      </c>
      <c r="V50" s="64">
        <f t="shared" si="27"/>
        <v>0</v>
      </c>
      <c r="W50" s="64">
        <f t="shared" si="28"/>
        <v>0</v>
      </c>
      <c r="X50" s="74">
        <f t="shared" si="10"/>
        <v>2.5999999999999999E-2</v>
      </c>
      <c r="Y50" s="64">
        <f t="shared" si="11"/>
        <v>0</v>
      </c>
      <c r="Z50" s="64">
        <f t="shared" si="29"/>
        <v>0</v>
      </c>
      <c r="AB50" s="70">
        <f t="shared" si="30"/>
        <v>0</v>
      </c>
    </row>
    <row r="51" spans="1:28" ht="20.25" customHeight="1" x14ac:dyDescent="0.2">
      <c r="A51" s="35">
        <f t="shared" si="6"/>
        <v>46</v>
      </c>
      <c r="B51" s="24"/>
      <c r="C51" s="71"/>
      <c r="D51" s="26"/>
      <c r="E51" s="27"/>
      <c r="F51" s="36"/>
      <c r="G51" s="29"/>
      <c r="H51" s="37"/>
      <c r="I51" s="31">
        <v>1</v>
      </c>
      <c r="J51" s="31">
        <v>1</v>
      </c>
      <c r="K51" s="32">
        <v>0</v>
      </c>
      <c r="L51" s="27">
        <v>6</v>
      </c>
      <c r="M51" s="38"/>
      <c r="N51" s="39"/>
      <c r="O51" s="61">
        <f t="shared" si="22"/>
        <v>0</v>
      </c>
      <c r="P51" s="64">
        <f t="shared" si="23"/>
        <v>0</v>
      </c>
      <c r="Q51" s="61">
        <f t="shared" si="24"/>
        <v>0</v>
      </c>
      <c r="R51" s="62"/>
      <c r="S51" s="63">
        <f t="shared" si="25"/>
        <v>0</v>
      </c>
      <c r="T51" s="73">
        <f t="shared" si="1"/>
        <v>95.670578930496973</v>
      </c>
      <c r="U51" s="61">
        <f t="shared" si="26"/>
        <v>0</v>
      </c>
      <c r="V51" s="64">
        <f t="shared" si="27"/>
        <v>0</v>
      </c>
      <c r="W51" s="64">
        <f t="shared" si="28"/>
        <v>0</v>
      </c>
      <c r="X51" s="74">
        <f t="shared" si="10"/>
        <v>2.5999999999999999E-2</v>
      </c>
      <c r="Y51" s="64">
        <f t="shared" si="11"/>
        <v>0</v>
      </c>
      <c r="Z51" s="64">
        <f t="shared" si="29"/>
        <v>0</v>
      </c>
      <c r="AB51" s="70">
        <f t="shared" si="30"/>
        <v>0</v>
      </c>
    </row>
    <row r="52" spans="1:28" ht="20.25" customHeight="1" x14ac:dyDescent="0.2">
      <c r="A52" s="35">
        <f t="shared" si="6"/>
        <v>47</v>
      </c>
      <c r="B52" s="24"/>
      <c r="C52" s="71"/>
      <c r="D52" s="26"/>
      <c r="E52" s="27"/>
      <c r="F52" s="36"/>
      <c r="G52" s="29"/>
      <c r="H52" s="37"/>
      <c r="I52" s="31">
        <v>1</v>
      </c>
      <c r="J52" s="31">
        <v>1</v>
      </c>
      <c r="K52" s="32">
        <v>0</v>
      </c>
      <c r="L52" s="27">
        <v>6</v>
      </c>
      <c r="M52" s="38"/>
      <c r="N52" s="39"/>
      <c r="O52" s="61">
        <f t="shared" si="22"/>
        <v>0</v>
      </c>
      <c r="P52" s="64">
        <f t="shared" si="23"/>
        <v>0</v>
      </c>
      <c r="Q52" s="61">
        <f t="shared" si="24"/>
        <v>0</v>
      </c>
      <c r="R52" s="62"/>
      <c r="S52" s="63">
        <f t="shared" si="25"/>
        <v>0</v>
      </c>
      <c r="T52" s="73">
        <f t="shared" si="1"/>
        <v>95.670578930496973</v>
      </c>
      <c r="U52" s="61">
        <f t="shared" si="26"/>
        <v>0</v>
      </c>
      <c r="V52" s="64">
        <f t="shared" si="27"/>
        <v>0</v>
      </c>
      <c r="W52" s="64">
        <f t="shared" si="28"/>
        <v>0</v>
      </c>
      <c r="X52" s="74">
        <f t="shared" si="10"/>
        <v>2.5999999999999999E-2</v>
      </c>
      <c r="Y52" s="64">
        <f t="shared" si="11"/>
        <v>0</v>
      </c>
      <c r="Z52" s="64">
        <f t="shared" si="29"/>
        <v>0</v>
      </c>
      <c r="AB52" s="70">
        <f t="shared" si="30"/>
        <v>0</v>
      </c>
    </row>
    <row r="53" spans="1:28" ht="20.25" customHeight="1" x14ac:dyDescent="0.2">
      <c r="A53" s="35">
        <f t="shared" si="6"/>
        <v>48</v>
      </c>
      <c r="B53" s="24"/>
      <c r="C53" s="71"/>
      <c r="D53" s="26"/>
      <c r="E53" s="27"/>
      <c r="F53" s="36"/>
      <c r="G53" s="29"/>
      <c r="H53" s="37"/>
      <c r="I53" s="31">
        <v>1</v>
      </c>
      <c r="J53" s="31">
        <v>1</v>
      </c>
      <c r="K53" s="32">
        <v>0</v>
      </c>
      <c r="L53" s="27">
        <v>6</v>
      </c>
      <c r="M53" s="38"/>
      <c r="N53" s="39"/>
      <c r="O53" s="61">
        <f t="shared" si="22"/>
        <v>0</v>
      </c>
      <c r="P53" s="64">
        <f t="shared" si="23"/>
        <v>0</v>
      </c>
      <c r="Q53" s="61">
        <f t="shared" si="24"/>
        <v>0</v>
      </c>
      <c r="R53" s="62"/>
      <c r="S53" s="63">
        <f t="shared" si="25"/>
        <v>0</v>
      </c>
      <c r="T53" s="73">
        <f t="shared" si="1"/>
        <v>95.670578930496973</v>
      </c>
      <c r="U53" s="61">
        <f t="shared" si="26"/>
        <v>0</v>
      </c>
      <c r="V53" s="64">
        <f t="shared" si="27"/>
        <v>0</v>
      </c>
      <c r="W53" s="64">
        <f t="shared" si="28"/>
        <v>0</v>
      </c>
      <c r="X53" s="74">
        <f t="shared" si="10"/>
        <v>2.5999999999999999E-2</v>
      </c>
      <c r="Y53" s="64">
        <f t="shared" si="11"/>
        <v>0</v>
      </c>
      <c r="Z53" s="64">
        <f t="shared" si="29"/>
        <v>0</v>
      </c>
      <c r="AB53" s="70">
        <f t="shared" si="30"/>
        <v>0</v>
      </c>
    </row>
    <row r="54" spans="1:28" ht="20.25" customHeight="1" x14ac:dyDescent="0.2">
      <c r="A54" s="35">
        <f t="shared" si="6"/>
        <v>49</v>
      </c>
      <c r="B54" s="24"/>
      <c r="C54" s="71"/>
      <c r="D54" s="26"/>
      <c r="E54" s="27"/>
      <c r="F54" s="36"/>
      <c r="G54" s="29"/>
      <c r="H54" s="37"/>
      <c r="I54" s="31">
        <v>1</v>
      </c>
      <c r="J54" s="31">
        <v>1</v>
      </c>
      <c r="K54" s="32">
        <v>0</v>
      </c>
      <c r="L54" s="27">
        <v>6</v>
      </c>
      <c r="M54" s="38" t="s">
        <v>50</v>
      </c>
      <c r="N54" s="39"/>
      <c r="O54" s="61">
        <f t="shared" si="22"/>
        <v>0</v>
      </c>
      <c r="P54" s="64">
        <f t="shared" si="23"/>
        <v>0</v>
      </c>
      <c r="Q54" s="61">
        <f t="shared" si="24"/>
        <v>0</v>
      </c>
      <c r="R54" s="62"/>
      <c r="S54" s="63">
        <f t="shared" si="25"/>
        <v>0</v>
      </c>
      <c r="T54" s="73">
        <f t="shared" si="1"/>
        <v>95.670578930496973</v>
      </c>
      <c r="U54" s="61">
        <f t="shared" si="26"/>
        <v>0</v>
      </c>
      <c r="V54" s="64">
        <f t="shared" si="27"/>
        <v>0</v>
      </c>
      <c r="W54" s="64">
        <f t="shared" si="28"/>
        <v>0</v>
      </c>
      <c r="X54" s="74">
        <f t="shared" si="10"/>
        <v>2.5999999999999999E-2</v>
      </c>
      <c r="Y54" s="64">
        <f t="shared" si="11"/>
        <v>0</v>
      </c>
      <c r="Z54" s="64">
        <f t="shared" si="29"/>
        <v>0</v>
      </c>
      <c r="AB54" s="70">
        <f t="shared" si="30"/>
        <v>0</v>
      </c>
    </row>
    <row r="55" spans="1:28" ht="20.25" customHeight="1" x14ac:dyDescent="0.2">
      <c r="A55" s="35">
        <f t="shared" si="6"/>
        <v>50</v>
      </c>
      <c r="B55" s="24"/>
      <c r="C55" s="71"/>
      <c r="D55" s="26"/>
      <c r="E55" s="27"/>
      <c r="F55" s="36"/>
      <c r="G55" s="29"/>
      <c r="H55" s="37"/>
      <c r="I55" s="31">
        <v>1</v>
      </c>
      <c r="J55" s="31">
        <v>1</v>
      </c>
      <c r="K55" s="32">
        <v>0</v>
      </c>
      <c r="L55" s="27">
        <v>6</v>
      </c>
      <c r="M55" s="38"/>
      <c r="N55" s="39"/>
      <c r="O55" s="61">
        <f t="shared" si="22"/>
        <v>0</v>
      </c>
      <c r="P55" s="64">
        <f t="shared" si="23"/>
        <v>0</v>
      </c>
      <c r="Q55" s="61">
        <f t="shared" si="24"/>
        <v>0</v>
      </c>
      <c r="R55" s="62"/>
      <c r="S55" s="63">
        <f t="shared" si="25"/>
        <v>0</v>
      </c>
      <c r="T55" s="73">
        <f t="shared" si="1"/>
        <v>95.670578930496973</v>
      </c>
      <c r="U55" s="61">
        <f t="shared" si="26"/>
        <v>0</v>
      </c>
      <c r="V55" s="64">
        <f t="shared" si="27"/>
        <v>0</v>
      </c>
      <c r="W55" s="64">
        <f t="shared" si="28"/>
        <v>0</v>
      </c>
      <c r="X55" s="74">
        <f t="shared" si="10"/>
        <v>2.5999999999999999E-2</v>
      </c>
      <c r="Y55" s="64">
        <f t="shared" si="11"/>
        <v>0</v>
      </c>
      <c r="Z55" s="64">
        <f t="shared" si="29"/>
        <v>0</v>
      </c>
      <c r="AB55" s="70">
        <f t="shared" si="30"/>
        <v>0</v>
      </c>
    </row>
    <row r="56" spans="1:28" ht="20.25" customHeight="1" x14ac:dyDescent="0.2">
      <c r="A56" s="35">
        <f t="shared" si="6"/>
        <v>51</v>
      </c>
      <c r="B56" s="24"/>
      <c r="C56" s="71"/>
      <c r="D56" s="26"/>
      <c r="E56" s="27"/>
      <c r="F56" s="36"/>
      <c r="G56" s="29"/>
      <c r="H56" s="37"/>
      <c r="I56" s="31">
        <v>1</v>
      </c>
      <c r="J56" s="31">
        <v>1</v>
      </c>
      <c r="K56" s="32">
        <v>0</v>
      </c>
      <c r="L56" s="27">
        <v>6</v>
      </c>
      <c r="M56" s="38" t="s">
        <v>51</v>
      </c>
      <c r="N56" s="39"/>
      <c r="O56" s="61">
        <f t="shared" si="22"/>
        <v>0</v>
      </c>
      <c r="P56" s="64">
        <f t="shared" si="23"/>
        <v>0</v>
      </c>
      <c r="Q56" s="61">
        <f t="shared" si="24"/>
        <v>0</v>
      </c>
      <c r="R56" s="62"/>
      <c r="S56" s="63">
        <f t="shared" si="25"/>
        <v>0</v>
      </c>
      <c r="T56" s="73">
        <f t="shared" si="1"/>
        <v>95.670578930496973</v>
      </c>
      <c r="U56" s="61">
        <f t="shared" si="26"/>
        <v>0</v>
      </c>
      <c r="V56" s="64">
        <f t="shared" si="27"/>
        <v>0</v>
      </c>
      <c r="W56" s="64">
        <f t="shared" si="28"/>
        <v>0</v>
      </c>
      <c r="X56" s="74">
        <f t="shared" si="10"/>
        <v>2.5999999999999999E-2</v>
      </c>
      <c r="Y56" s="64">
        <f t="shared" si="11"/>
        <v>0</v>
      </c>
      <c r="Z56" s="64">
        <f t="shared" si="29"/>
        <v>0</v>
      </c>
      <c r="AB56" s="70">
        <f t="shared" si="30"/>
        <v>0</v>
      </c>
    </row>
    <row r="57" spans="1:28" ht="20.25" customHeight="1" x14ac:dyDescent="0.2">
      <c r="A57" s="35">
        <f t="shared" si="6"/>
        <v>52</v>
      </c>
      <c r="B57" s="24"/>
      <c r="C57" s="71"/>
      <c r="D57" s="26"/>
      <c r="E57" s="27"/>
      <c r="F57" s="36"/>
      <c r="G57" s="29"/>
      <c r="H57" s="37"/>
      <c r="I57" s="31">
        <v>1</v>
      </c>
      <c r="J57" s="31">
        <v>1</v>
      </c>
      <c r="K57" s="32">
        <v>0</v>
      </c>
      <c r="L57" s="27">
        <v>6</v>
      </c>
      <c r="M57" s="38" t="s">
        <v>52</v>
      </c>
      <c r="N57" s="39"/>
      <c r="O57" s="61">
        <f t="shared" si="22"/>
        <v>0</v>
      </c>
      <c r="P57" s="64">
        <f t="shared" si="23"/>
        <v>0</v>
      </c>
      <c r="Q57" s="61">
        <f t="shared" si="24"/>
        <v>0</v>
      </c>
      <c r="R57" s="62"/>
      <c r="S57" s="63">
        <f t="shared" si="25"/>
        <v>0</v>
      </c>
      <c r="T57" s="73">
        <f t="shared" si="1"/>
        <v>95.670578930496973</v>
      </c>
      <c r="U57" s="61">
        <f t="shared" si="26"/>
        <v>0</v>
      </c>
      <c r="V57" s="64">
        <f t="shared" si="27"/>
        <v>0</v>
      </c>
      <c r="W57" s="64">
        <f t="shared" si="28"/>
        <v>0</v>
      </c>
      <c r="X57" s="74">
        <f t="shared" si="10"/>
        <v>2.5999999999999999E-2</v>
      </c>
      <c r="Y57" s="64">
        <f t="shared" si="11"/>
        <v>0</v>
      </c>
      <c r="Z57" s="64">
        <f t="shared" si="29"/>
        <v>0</v>
      </c>
      <c r="AB57" s="70">
        <f t="shared" si="30"/>
        <v>0</v>
      </c>
    </row>
    <row r="58" spans="1:28" ht="20.25" customHeight="1" x14ac:dyDescent="0.2">
      <c r="A58" s="35">
        <f t="shared" si="6"/>
        <v>53</v>
      </c>
      <c r="B58" s="24"/>
      <c r="C58" s="71"/>
      <c r="D58" s="26"/>
      <c r="E58" s="27"/>
      <c r="F58" s="36"/>
      <c r="G58" s="29"/>
      <c r="H58" s="37"/>
      <c r="I58" s="31">
        <v>1</v>
      </c>
      <c r="J58" s="31">
        <v>1</v>
      </c>
      <c r="K58" s="32">
        <v>0</v>
      </c>
      <c r="L58" s="27">
        <v>6</v>
      </c>
      <c r="M58" s="38" t="s">
        <v>53</v>
      </c>
      <c r="N58" s="39"/>
      <c r="O58" s="61">
        <f t="shared" si="22"/>
        <v>0</v>
      </c>
      <c r="P58" s="64">
        <f t="shared" si="23"/>
        <v>0</v>
      </c>
      <c r="Q58" s="61">
        <f t="shared" si="24"/>
        <v>0</v>
      </c>
      <c r="R58" s="62"/>
      <c r="S58" s="63">
        <f t="shared" si="25"/>
        <v>0</v>
      </c>
      <c r="T58" s="73">
        <f t="shared" si="1"/>
        <v>95.670578930496973</v>
      </c>
      <c r="U58" s="61">
        <f t="shared" si="26"/>
        <v>0</v>
      </c>
      <c r="V58" s="64">
        <f t="shared" si="27"/>
        <v>0</v>
      </c>
      <c r="W58" s="64">
        <f t="shared" si="28"/>
        <v>0</v>
      </c>
      <c r="X58" s="74">
        <f t="shared" si="10"/>
        <v>2.5999999999999999E-2</v>
      </c>
      <c r="Y58" s="64">
        <f t="shared" si="11"/>
        <v>0</v>
      </c>
      <c r="Z58" s="64">
        <f t="shared" si="29"/>
        <v>0</v>
      </c>
      <c r="AB58" s="70">
        <f t="shared" si="30"/>
        <v>0</v>
      </c>
    </row>
    <row r="59" spans="1:28" ht="20.25" customHeight="1" x14ac:dyDescent="0.2">
      <c r="A59" s="35">
        <f t="shared" si="6"/>
        <v>54</v>
      </c>
      <c r="B59" s="24"/>
      <c r="C59" s="71"/>
      <c r="D59" s="26"/>
      <c r="E59" s="27"/>
      <c r="F59" s="36"/>
      <c r="G59" s="29"/>
      <c r="H59" s="37"/>
      <c r="I59" s="31">
        <v>1</v>
      </c>
      <c r="J59" s="31">
        <v>1</v>
      </c>
      <c r="K59" s="32">
        <v>0</v>
      </c>
      <c r="L59" s="27">
        <v>6</v>
      </c>
      <c r="M59" s="38"/>
      <c r="N59" s="39"/>
      <c r="O59" s="61">
        <f t="shared" si="22"/>
        <v>0</v>
      </c>
      <c r="P59" s="64">
        <f t="shared" si="23"/>
        <v>0</v>
      </c>
      <c r="Q59" s="61">
        <f t="shared" si="24"/>
        <v>0</v>
      </c>
      <c r="R59" s="62"/>
      <c r="S59" s="63">
        <f t="shared" si="25"/>
        <v>0</v>
      </c>
      <c r="T59" s="73">
        <f t="shared" si="1"/>
        <v>95.670578930496973</v>
      </c>
      <c r="U59" s="61">
        <f t="shared" si="26"/>
        <v>0</v>
      </c>
      <c r="V59" s="64">
        <f t="shared" si="27"/>
        <v>0</v>
      </c>
      <c r="W59" s="64">
        <f t="shared" si="28"/>
        <v>0</v>
      </c>
      <c r="X59" s="74">
        <f t="shared" si="10"/>
        <v>2.5999999999999999E-2</v>
      </c>
      <c r="Y59" s="64">
        <f t="shared" si="11"/>
        <v>0</v>
      </c>
      <c r="Z59" s="64">
        <f t="shared" si="29"/>
        <v>0</v>
      </c>
      <c r="AB59" s="70">
        <f t="shared" si="30"/>
        <v>0</v>
      </c>
    </row>
    <row r="60" spans="1:28" ht="20.25" customHeight="1" x14ac:dyDescent="0.2">
      <c r="A60" s="35">
        <f t="shared" si="6"/>
        <v>55</v>
      </c>
      <c r="B60" s="24"/>
      <c r="C60" s="71"/>
      <c r="D60" s="26"/>
      <c r="E60" s="27"/>
      <c r="F60" s="36"/>
      <c r="G60" s="29"/>
      <c r="H60" s="37"/>
      <c r="I60" s="31">
        <v>1</v>
      </c>
      <c r="J60" s="31">
        <v>1</v>
      </c>
      <c r="K60" s="32">
        <v>0</v>
      </c>
      <c r="L60" s="27">
        <v>6</v>
      </c>
      <c r="M60" s="38"/>
      <c r="N60" s="39"/>
      <c r="O60" s="61">
        <f t="shared" si="22"/>
        <v>0</v>
      </c>
      <c r="P60" s="64">
        <f t="shared" si="23"/>
        <v>0</v>
      </c>
      <c r="Q60" s="61">
        <f t="shared" si="24"/>
        <v>0</v>
      </c>
      <c r="R60" s="62"/>
      <c r="S60" s="63">
        <f t="shared" si="25"/>
        <v>0</v>
      </c>
      <c r="T60" s="73">
        <f t="shared" si="1"/>
        <v>95.670578930496973</v>
      </c>
      <c r="U60" s="61">
        <f t="shared" si="26"/>
        <v>0</v>
      </c>
      <c r="V60" s="64">
        <f t="shared" si="27"/>
        <v>0</v>
      </c>
      <c r="W60" s="64">
        <f t="shared" si="28"/>
        <v>0</v>
      </c>
      <c r="X60" s="74">
        <f t="shared" si="10"/>
        <v>2.5999999999999999E-2</v>
      </c>
      <c r="Y60" s="64">
        <f t="shared" si="11"/>
        <v>0</v>
      </c>
      <c r="Z60" s="64">
        <f t="shared" si="29"/>
        <v>0</v>
      </c>
      <c r="AB60" s="70">
        <f t="shared" si="30"/>
        <v>0</v>
      </c>
    </row>
    <row r="61" spans="1:28" ht="20.25" customHeight="1" x14ac:dyDescent="0.2">
      <c r="A61" s="35">
        <f t="shared" si="6"/>
        <v>56</v>
      </c>
      <c r="B61" s="24"/>
      <c r="C61" s="71"/>
      <c r="D61" s="26"/>
      <c r="E61" s="27"/>
      <c r="F61" s="36"/>
      <c r="G61" s="29"/>
      <c r="H61" s="37"/>
      <c r="I61" s="31">
        <v>1</v>
      </c>
      <c r="J61" s="31">
        <v>1</v>
      </c>
      <c r="K61" s="32">
        <v>0</v>
      </c>
      <c r="L61" s="27">
        <v>6</v>
      </c>
      <c r="M61" s="38"/>
      <c r="N61" s="39"/>
      <c r="O61" s="61">
        <f t="shared" si="22"/>
        <v>0</v>
      </c>
      <c r="P61" s="64">
        <f t="shared" si="23"/>
        <v>0</v>
      </c>
      <c r="Q61" s="61">
        <f t="shared" si="24"/>
        <v>0</v>
      </c>
      <c r="R61" s="62"/>
      <c r="S61" s="63">
        <f t="shared" si="25"/>
        <v>0</v>
      </c>
      <c r="T61" s="73">
        <f>T62</f>
        <v>95.670578930496973</v>
      </c>
      <c r="U61" s="61">
        <f t="shared" si="26"/>
        <v>0</v>
      </c>
      <c r="V61" s="64">
        <f t="shared" si="27"/>
        <v>0</v>
      </c>
      <c r="W61" s="64">
        <f t="shared" si="28"/>
        <v>0</v>
      </c>
      <c r="X61" s="74">
        <f t="shared" si="10"/>
        <v>2.5999999999999999E-2</v>
      </c>
      <c r="Y61" s="64">
        <f t="shared" si="11"/>
        <v>0</v>
      </c>
      <c r="Z61" s="64">
        <f t="shared" si="29"/>
        <v>0</v>
      </c>
      <c r="AB61" s="70">
        <f t="shared" si="30"/>
        <v>0</v>
      </c>
    </row>
    <row r="62" spans="1:28" ht="20.25" customHeight="1" x14ac:dyDescent="0.2">
      <c r="A62" s="35">
        <f t="shared" si="6"/>
        <v>57</v>
      </c>
      <c r="B62" s="24"/>
      <c r="C62" s="71"/>
      <c r="D62" s="26"/>
      <c r="E62" s="27"/>
      <c r="F62" s="36"/>
      <c r="G62" s="29"/>
      <c r="H62" s="37"/>
      <c r="I62" s="31">
        <v>1</v>
      </c>
      <c r="J62" s="31">
        <v>1</v>
      </c>
      <c r="K62" s="32">
        <v>0</v>
      </c>
      <c r="L62" s="27">
        <v>6</v>
      </c>
      <c r="M62" s="38"/>
      <c r="N62" s="39"/>
      <c r="O62" s="61">
        <f t="shared" si="22"/>
        <v>0</v>
      </c>
      <c r="P62" s="64">
        <f t="shared" si="23"/>
        <v>0</v>
      </c>
      <c r="Q62" s="61">
        <f t="shared" si="24"/>
        <v>0</v>
      </c>
      <c r="R62" s="62"/>
      <c r="S62" s="63">
        <f t="shared" si="25"/>
        <v>0</v>
      </c>
      <c r="T62" s="73">
        <f t="shared" si="1"/>
        <v>95.670578930496973</v>
      </c>
      <c r="U62" s="61">
        <f t="shared" si="26"/>
        <v>0</v>
      </c>
      <c r="V62" s="64">
        <f t="shared" si="27"/>
        <v>0</v>
      </c>
      <c r="W62" s="64">
        <f t="shared" si="28"/>
        <v>0</v>
      </c>
      <c r="X62" s="74">
        <f t="shared" si="10"/>
        <v>2.5999999999999999E-2</v>
      </c>
      <c r="Y62" s="64">
        <f t="shared" si="11"/>
        <v>0</v>
      </c>
      <c r="Z62" s="64">
        <f t="shared" si="29"/>
        <v>0</v>
      </c>
      <c r="AB62" s="70">
        <f t="shared" si="30"/>
        <v>0</v>
      </c>
    </row>
    <row r="63" spans="1:28" ht="20.25" customHeight="1" x14ac:dyDescent="0.2">
      <c r="A63" s="35">
        <f t="shared" si="6"/>
        <v>58</v>
      </c>
      <c r="B63" s="24"/>
      <c r="C63" s="71"/>
      <c r="D63" s="26"/>
      <c r="E63" s="27"/>
      <c r="F63" s="36"/>
      <c r="G63" s="29"/>
      <c r="H63" s="37"/>
      <c r="I63" s="31">
        <v>1</v>
      </c>
      <c r="J63" s="31">
        <v>1</v>
      </c>
      <c r="K63" s="32">
        <v>0</v>
      </c>
      <c r="L63" s="27">
        <v>6</v>
      </c>
      <c r="M63" s="38"/>
      <c r="N63" s="39"/>
      <c r="O63" s="61">
        <f t="shared" si="22"/>
        <v>0</v>
      </c>
      <c r="P63" s="64">
        <f t="shared" si="23"/>
        <v>0</v>
      </c>
      <c r="Q63" s="61">
        <f t="shared" si="24"/>
        <v>0</v>
      </c>
      <c r="R63" s="62"/>
      <c r="S63" s="63">
        <f t="shared" si="25"/>
        <v>0</v>
      </c>
      <c r="T63" s="73">
        <f t="shared" si="1"/>
        <v>95.670578930496973</v>
      </c>
      <c r="U63" s="61">
        <f t="shared" si="26"/>
        <v>0</v>
      </c>
      <c r="V63" s="64">
        <f t="shared" si="27"/>
        <v>0</v>
      </c>
      <c r="W63" s="64">
        <f t="shared" si="28"/>
        <v>0</v>
      </c>
      <c r="X63" s="74">
        <f t="shared" si="10"/>
        <v>2.5999999999999999E-2</v>
      </c>
      <c r="Y63" s="64">
        <f t="shared" si="11"/>
        <v>0</v>
      </c>
      <c r="Z63" s="64">
        <f t="shared" si="29"/>
        <v>0</v>
      </c>
      <c r="AB63" s="70">
        <f t="shared" si="30"/>
        <v>0</v>
      </c>
    </row>
    <row r="64" spans="1:28" ht="20.25" customHeight="1" x14ac:dyDescent="0.2">
      <c r="A64" s="35">
        <f t="shared" si="6"/>
        <v>59</v>
      </c>
      <c r="B64" s="24"/>
      <c r="C64" s="71"/>
      <c r="D64" s="26"/>
      <c r="E64" s="27"/>
      <c r="F64" s="36"/>
      <c r="G64" s="29"/>
      <c r="H64" s="37"/>
      <c r="I64" s="31">
        <v>1</v>
      </c>
      <c r="J64" s="31">
        <v>1</v>
      </c>
      <c r="K64" s="32">
        <v>0</v>
      </c>
      <c r="L64" s="27">
        <v>6</v>
      </c>
      <c r="M64" s="38"/>
      <c r="N64" s="39"/>
      <c r="O64" s="61">
        <f t="shared" si="22"/>
        <v>0</v>
      </c>
      <c r="P64" s="64">
        <f t="shared" si="23"/>
        <v>0</v>
      </c>
      <c r="Q64" s="61">
        <f t="shared" si="24"/>
        <v>0</v>
      </c>
      <c r="R64" s="62"/>
      <c r="S64" s="63">
        <f t="shared" si="25"/>
        <v>0</v>
      </c>
      <c r="T64" s="73">
        <f t="shared" si="1"/>
        <v>95.670578930496973</v>
      </c>
      <c r="U64" s="61">
        <f t="shared" si="26"/>
        <v>0</v>
      </c>
      <c r="V64" s="64">
        <f t="shared" si="27"/>
        <v>0</v>
      </c>
      <c r="W64" s="64">
        <f t="shared" si="28"/>
        <v>0</v>
      </c>
      <c r="X64" s="74">
        <f t="shared" si="10"/>
        <v>2.5999999999999999E-2</v>
      </c>
      <c r="Y64" s="64">
        <f t="shared" si="11"/>
        <v>0</v>
      </c>
      <c r="Z64" s="64">
        <f t="shared" si="29"/>
        <v>0</v>
      </c>
      <c r="AB64" s="70">
        <f t="shared" si="30"/>
        <v>0</v>
      </c>
    </row>
    <row r="65" spans="1:28" ht="20.25" customHeight="1" x14ac:dyDescent="0.2">
      <c r="A65" s="35">
        <f t="shared" si="6"/>
        <v>60</v>
      </c>
      <c r="B65" s="24"/>
      <c r="C65" s="71"/>
      <c r="D65" s="26"/>
      <c r="E65" s="27"/>
      <c r="F65" s="36"/>
      <c r="G65" s="29"/>
      <c r="H65" s="37"/>
      <c r="I65" s="31">
        <v>1</v>
      </c>
      <c r="J65" s="31">
        <v>1</v>
      </c>
      <c r="K65" s="32">
        <v>0</v>
      </c>
      <c r="L65" s="27">
        <v>6</v>
      </c>
      <c r="M65" s="38"/>
      <c r="N65" s="39"/>
      <c r="O65" s="61">
        <f t="shared" si="22"/>
        <v>0</v>
      </c>
      <c r="P65" s="64">
        <f t="shared" si="23"/>
        <v>0</v>
      </c>
      <c r="Q65" s="61">
        <f t="shared" si="24"/>
        <v>0</v>
      </c>
      <c r="R65" s="62"/>
      <c r="S65" s="63">
        <f t="shared" si="25"/>
        <v>0</v>
      </c>
      <c r="T65" s="73">
        <f t="shared" si="1"/>
        <v>95.670578930496973</v>
      </c>
      <c r="U65" s="61">
        <f t="shared" si="26"/>
        <v>0</v>
      </c>
      <c r="V65" s="64">
        <f t="shared" si="27"/>
        <v>0</v>
      </c>
      <c r="W65" s="64">
        <f t="shared" si="28"/>
        <v>0</v>
      </c>
      <c r="X65" s="74">
        <f t="shared" si="10"/>
        <v>2.5999999999999999E-2</v>
      </c>
      <c r="Y65" s="64">
        <f t="shared" si="11"/>
        <v>0</v>
      </c>
      <c r="Z65" s="64">
        <f t="shared" si="29"/>
        <v>0</v>
      </c>
      <c r="AB65" s="70">
        <f t="shared" si="30"/>
        <v>0</v>
      </c>
    </row>
    <row r="66" spans="1:28" ht="20.25" customHeight="1" x14ac:dyDescent="0.2">
      <c r="A66" s="35">
        <f t="shared" si="6"/>
        <v>61</v>
      </c>
      <c r="B66" s="24"/>
      <c r="C66" s="71"/>
      <c r="D66" s="26"/>
      <c r="E66" s="27"/>
      <c r="F66" s="36"/>
      <c r="G66" s="29"/>
      <c r="H66" s="37"/>
      <c r="I66" s="31">
        <v>1</v>
      </c>
      <c r="J66" s="31">
        <v>1</v>
      </c>
      <c r="K66" s="32">
        <v>0</v>
      </c>
      <c r="L66" s="27">
        <v>6</v>
      </c>
      <c r="M66" s="38"/>
      <c r="N66" s="39"/>
      <c r="O66" s="61">
        <f t="shared" si="22"/>
        <v>0</v>
      </c>
      <c r="P66" s="64">
        <f t="shared" si="23"/>
        <v>0</v>
      </c>
      <c r="Q66" s="61">
        <f t="shared" si="24"/>
        <v>0</v>
      </c>
      <c r="R66" s="62"/>
      <c r="S66" s="63">
        <f t="shared" si="25"/>
        <v>0</v>
      </c>
      <c r="T66" s="73">
        <f t="shared" si="1"/>
        <v>95.670578930496973</v>
      </c>
      <c r="U66" s="61">
        <f t="shared" si="26"/>
        <v>0</v>
      </c>
      <c r="V66" s="64">
        <f t="shared" si="27"/>
        <v>0</v>
      </c>
      <c r="W66" s="64">
        <f t="shared" si="28"/>
        <v>0</v>
      </c>
      <c r="X66" s="74">
        <f t="shared" si="10"/>
        <v>2.5999999999999999E-2</v>
      </c>
      <c r="Y66" s="64">
        <f t="shared" si="11"/>
        <v>0</v>
      </c>
      <c r="Z66" s="64">
        <f t="shared" si="29"/>
        <v>0</v>
      </c>
      <c r="AB66" s="70">
        <f t="shared" si="30"/>
        <v>0</v>
      </c>
    </row>
    <row r="67" spans="1:28" ht="20.25" customHeight="1" x14ac:dyDescent="0.2">
      <c r="A67" s="35">
        <f t="shared" si="6"/>
        <v>62</v>
      </c>
      <c r="B67" s="24"/>
      <c r="C67" s="71"/>
      <c r="D67" s="26"/>
      <c r="E67" s="27"/>
      <c r="F67" s="36"/>
      <c r="G67" s="29"/>
      <c r="H67" s="37"/>
      <c r="I67" s="31">
        <v>1</v>
      </c>
      <c r="J67" s="31">
        <v>1</v>
      </c>
      <c r="K67" s="32">
        <v>0</v>
      </c>
      <c r="L67" s="27">
        <v>6</v>
      </c>
      <c r="M67" s="38"/>
      <c r="N67" s="39"/>
      <c r="O67" s="61">
        <f t="shared" si="22"/>
        <v>0</v>
      </c>
      <c r="P67" s="64">
        <f t="shared" si="23"/>
        <v>0</v>
      </c>
      <c r="Q67" s="61">
        <f t="shared" si="24"/>
        <v>0</v>
      </c>
      <c r="R67" s="62"/>
      <c r="S67" s="63">
        <f t="shared" si="25"/>
        <v>0</v>
      </c>
      <c r="T67" s="73">
        <f t="shared" si="1"/>
        <v>95.670578930496973</v>
      </c>
      <c r="U67" s="61">
        <f t="shared" si="26"/>
        <v>0</v>
      </c>
      <c r="V67" s="64">
        <f t="shared" si="27"/>
        <v>0</v>
      </c>
      <c r="W67" s="64">
        <f t="shared" si="28"/>
        <v>0</v>
      </c>
      <c r="X67" s="74">
        <f t="shared" si="10"/>
        <v>2.5999999999999999E-2</v>
      </c>
      <c r="Y67" s="64">
        <f t="shared" si="11"/>
        <v>0</v>
      </c>
      <c r="Z67" s="64">
        <f t="shared" si="29"/>
        <v>0</v>
      </c>
      <c r="AB67" s="70">
        <f t="shared" si="30"/>
        <v>0</v>
      </c>
    </row>
    <row r="68" spans="1:28" ht="20.25" customHeight="1" x14ac:dyDescent="0.2">
      <c r="A68" s="35">
        <f t="shared" si="6"/>
        <v>63</v>
      </c>
      <c r="B68" s="24"/>
      <c r="C68" s="71"/>
      <c r="D68" s="26"/>
      <c r="E68" s="27"/>
      <c r="F68" s="36"/>
      <c r="G68" s="29"/>
      <c r="H68" s="37"/>
      <c r="I68" s="31">
        <v>1</v>
      </c>
      <c r="J68" s="31">
        <v>1</v>
      </c>
      <c r="K68" s="32">
        <v>0</v>
      </c>
      <c r="L68" s="27">
        <v>6</v>
      </c>
      <c r="M68" s="38"/>
      <c r="N68" s="39"/>
      <c r="O68" s="61">
        <f t="shared" si="22"/>
        <v>0</v>
      </c>
      <c r="P68" s="64">
        <f t="shared" si="23"/>
        <v>0</v>
      </c>
      <c r="Q68" s="61">
        <f t="shared" si="24"/>
        <v>0</v>
      </c>
      <c r="R68" s="62"/>
      <c r="S68" s="63">
        <f t="shared" si="25"/>
        <v>0</v>
      </c>
      <c r="T68" s="73">
        <f t="shared" si="1"/>
        <v>95.670578930496973</v>
      </c>
      <c r="U68" s="61">
        <f t="shared" si="26"/>
        <v>0</v>
      </c>
      <c r="V68" s="64">
        <f t="shared" si="27"/>
        <v>0</v>
      </c>
      <c r="W68" s="64">
        <f t="shared" si="28"/>
        <v>0</v>
      </c>
      <c r="X68" s="74">
        <f t="shared" si="10"/>
        <v>2.5999999999999999E-2</v>
      </c>
      <c r="Y68" s="64">
        <f t="shared" si="11"/>
        <v>0</v>
      </c>
      <c r="Z68" s="64">
        <f t="shared" si="29"/>
        <v>0</v>
      </c>
      <c r="AB68" s="70">
        <f t="shared" si="30"/>
        <v>0</v>
      </c>
    </row>
    <row r="69" spans="1:28" ht="20.25" customHeight="1" x14ac:dyDescent="0.2">
      <c r="A69" s="35">
        <f t="shared" si="6"/>
        <v>64</v>
      </c>
      <c r="B69" s="24"/>
      <c r="C69" s="71"/>
      <c r="D69" s="26"/>
      <c r="E69" s="27"/>
      <c r="F69" s="36"/>
      <c r="G69" s="29"/>
      <c r="H69" s="37"/>
      <c r="I69" s="31">
        <v>1</v>
      </c>
      <c r="J69" s="31">
        <v>1</v>
      </c>
      <c r="K69" s="32">
        <v>0</v>
      </c>
      <c r="L69" s="27">
        <v>6</v>
      </c>
      <c r="M69" s="38"/>
      <c r="N69" s="39"/>
      <c r="O69" s="61">
        <f t="shared" si="22"/>
        <v>0</v>
      </c>
      <c r="P69" s="64">
        <f t="shared" si="23"/>
        <v>0</v>
      </c>
      <c r="Q69" s="61">
        <f t="shared" si="24"/>
        <v>0</v>
      </c>
      <c r="R69" s="62"/>
      <c r="S69" s="63">
        <f t="shared" si="25"/>
        <v>0</v>
      </c>
      <c r="T69" s="73">
        <f t="shared" si="1"/>
        <v>95.670578930496973</v>
      </c>
      <c r="U69" s="61">
        <f t="shared" si="26"/>
        <v>0</v>
      </c>
      <c r="V69" s="64">
        <f t="shared" si="27"/>
        <v>0</v>
      </c>
      <c r="W69" s="64">
        <f t="shared" si="28"/>
        <v>0</v>
      </c>
      <c r="X69" s="74">
        <f t="shared" si="10"/>
        <v>2.5999999999999999E-2</v>
      </c>
      <c r="Y69" s="64">
        <f t="shared" si="11"/>
        <v>0</v>
      </c>
      <c r="Z69" s="64">
        <f t="shared" si="29"/>
        <v>0</v>
      </c>
      <c r="AB69" s="70">
        <f t="shared" si="30"/>
        <v>0</v>
      </c>
    </row>
    <row r="70" spans="1:28" ht="20.25" customHeight="1" x14ac:dyDescent="0.2">
      <c r="A70" s="35">
        <f t="shared" si="6"/>
        <v>65</v>
      </c>
      <c r="B70" s="24"/>
      <c r="C70" s="71"/>
      <c r="D70" s="26"/>
      <c r="E70" s="27"/>
      <c r="F70" s="36"/>
      <c r="G70" s="29"/>
      <c r="H70" s="37"/>
      <c r="I70" s="31">
        <v>1</v>
      </c>
      <c r="J70" s="31">
        <v>1</v>
      </c>
      <c r="K70" s="32">
        <v>0</v>
      </c>
      <c r="L70" s="27">
        <v>6</v>
      </c>
      <c r="M70" s="38"/>
      <c r="N70" s="39"/>
      <c r="O70" s="61">
        <f t="shared" si="22"/>
        <v>0</v>
      </c>
      <c r="P70" s="64">
        <f t="shared" si="23"/>
        <v>0</v>
      </c>
      <c r="Q70" s="61">
        <f t="shared" si="24"/>
        <v>0</v>
      </c>
      <c r="R70" s="62"/>
      <c r="S70" s="63">
        <f t="shared" si="25"/>
        <v>0</v>
      </c>
      <c r="T70" s="73">
        <f t="shared" ref="T70:T83" si="31">T71</f>
        <v>95.670578930496973</v>
      </c>
      <c r="U70" s="61">
        <f t="shared" si="26"/>
        <v>0</v>
      </c>
      <c r="V70" s="64">
        <f t="shared" si="27"/>
        <v>0</v>
      </c>
      <c r="W70" s="64">
        <f t="shared" si="28"/>
        <v>0</v>
      </c>
      <c r="X70" s="74">
        <f t="shared" si="10"/>
        <v>2.5999999999999999E-2</v>
      </c>
      <c r="Y70" s="64">
        <f t="shared" si="11"/>
        <v>0</v>
      </c>
      <c r="Z70" s="64">
        <f t="shared" si="29"/>
        <v>0</v>
      </c>
      <c r="AB70" s="70">
        <f t="shared" si="30"/>
        <v>0</v>
      </c>
    </row>
    <row r="71" spans="1:28" ht="20.25" customHeight="1" x14ac:dyDescent="0.2">
      <c r="A71" s="35">
        <f t="shared" si="6"/>
        <v>66</v>
      </c>
      <c r="B71" s="24"/>
      <c r="C71" s="71"/>
      <c r="D71" s="26"/>
      <c r="E71" s="27"/>
      <c r="F71" s="36"/>
      <c r="G71" s="29"/>
      <c r="H71" s="37"/>
      <c r="I71" s="31">
        <v>1</v>
      </c>
      <c r="J71" s="31">
        <v>1</v>
      </c>
      <c r="K71" s="32">
        <v>0</v>
      </c>
      <c r="L71" s="27">
        <v>6</v>
      </c>
      <c r="M71" s="38"/>
      <c r="N71" s="39"/>
      <c r="O71" s="61">
        <f t="shared" si="22"/>
        <v>0</v>
      </c>
      <c r="P71" s="64">
        <f t="shared" si="23"/>
        <v>0</v>
      </c>
      <c r="Q71" s="61">
        <f t="shared" si="24"/>
        <v>0</v>
      </c>
      <c r="R71" s="62"/>
      <c r="S71" s="63">
        <f t="shared" si="25"/>
        <v>0</v>
      </c>
      <c r="T71" s="73">
        <f t="shared" si="31"/>
        <v>95.670578930496973</v>
      </c>
      <c r="U71" s="61">
        <f t="shared" si="26"/>
        <v>0</v>
      </c>
      <c r="V71" s="64">
        <f t="shared" si="27"/>
        <v>0</v>
      </c>
      <c r="W71" s="64">
        <f t="shared" si="28"/>
        <v>0</v>
      </c>
      <c r="X71" s="74">
        <f t="shared" si="10"/>
        <v>2.5999999999999999E-2</v>
      </c>
      <c r="Y71" s="64">
        <f t="shared" si="11"/>
        <v>0</v>
      </c>
      <c r="Z71" s="64">
        <f t="shared" si="29"/>
        <v>0</v>
      </c>
      <c r="AB71" s="70">
        <f t="shared" si="30"/>
        <v>0</v>
      </c>
    </row>
    <row r="72" spans="1:28" ht="20.25" customHeight="1" x14ac:dyDescent="0.2">
      <c r="A72" s="35">
        <f t="shared" ref="A72:A96" si="32">A71+1</f>
        <v>67</v>
      </c>
      <c r="B72" s="24"/>
      <c r="C72" s="71"/>
      <c r="D72" s="26"/>
      <c r="E72" s="27"/>
      <c r="F72" s="36"/>
      <c r="G72" s="29"/>
      <c r="H72" s="37"/>
      <c r="I72" s="31">
        <v>1</v>
      </c>
      <c r="J72" s="31">
        <v>1</v>
      </c>
      <c r="K72" s="32">
        <v>0</v>
      </c>
      <c r="L72" s="27">
        <v>6</v>
      </c>
      <c r="M72" s="38"/>
      <c r="N72" s="39"/>
      <c r="O72" s="61">
        <f t="shared" si="22"/>
        <v>0</v>
      </c>
      <c r="P72" s="64">
        <f t="shared" si="23"/>
        <v>0</v>
      </c>
      <c r="Q72" s="61">
        <f t="shared" si="24"/>
        <v>0</v>
      </c>
      <c r="R72" s="62"/>
      <c r="S72" s="63">
        <f t="shared" si="25"/>
        <v>0</v>
      </c>
      <c r="T72" s="73">
        <f t="shared" si="31"/>
        <v>95.670578930496973</v>
      </c>
      <c r="U72" s="61">
        <f t="shared" si="26"/>
        <v>0</v>
      </c>
      <c r="V72" s="64">
        <f t="shared" si="27"/>
        <v>0</v>
      </c>
      <c r="W72" s="64">
        <f t="shared" si="28"/>
        <v>0</v>
      </c>
      <c r="X72" s="74">
        <f t="shared" ref="X72:X96" si="33">0.026*EXP(-0.016*E72)</f>
        <v>2.5999999999999999E-2</v>
      </c>
      <c r="Y72" s="64">
        <f t="shared" ref="Y72:Y96" si="34">(W72-(X72-X71))*(E72+1)*1*273/(273+L72)*T72/100</f>
        <v>0</v>
      </c>
      <c r="Z72" s="64">
        <f t="shared" si="29"/>
        <v>0</v>
      </c>
      <c r="AB72" s="70">
        <f t="shared" si="30"/>
        <v>0</v>
      </c>
    </row>
    <row r="73" spans="1:28" ht="20.25" customHeight="1" x14ac:dyDescent="0.2">
      <c r="A73" s="35">
        <f t="shared" si="32"/>
        <v>68</v>
      </c>
      <c r="B73" s="24"/>
      <c r="C73" s="71"/>
      <c r="D73" s="26"/>
      <c r="E73" s="27"/>
      <c r="F73" s="36"/>
      <c r="G73" s="29"/>
      <c r="H73" s="37"/>
      <c r="I73" s="31">
        <v>1</v>
      </c>
      <c r="J73" s="31">
        <v>1</v>
      </c>
      <c r="K73" s="32">
        <v>0</v>
      </c>
      <c r="L73" s="27">
        <v>6</v>
      </c>
      <c r="M73" s="38"/>
      <c r="N73" s="39"/>
      <c r="O73" s="61">
        <f t="shared" si="22"/>
        <v>0</v>
      </c>
      <c r="P73" s="64">
        <f t="shared" si="23"/>
        <v>0</v>
      </c>
      <c r="Q73" s="61">
        <f t="shared" si="24"/>
        <v>0</v>
      </c>
      <c r="R73" s="62"/>
      <c r="S73" s="63">
        <f t="shared" si="25"/>
        <v>0</v>
      </c>
      <c r="T73" s="73">
        <f t="shared" si="31"/>
        <v>95.670578930496973</v>
      </c>
      <c r="U73" s="61">
        <f t="shared" si="26"/>
        <v>0</v>
      </c>
      <c r="V73" s="64">
        <f t="shared" si="27"/>
        <v>0</v>
      </c>
      <c r="W73" s="64">
        <f t="shared" si="28"/>
        <v>0</v>
      </c>
      <c r="X73" s="74">
        <f t="shared" si="33"/>
        <v>2.5999999999999999E-2</v>
      </c>
      <c r="Y73" s="64">
        <f t="shared" si="34"/>
        <v>0</v>
      </c>
      <c r="Z73" s="64">
        <f t="shared" si="29"/>
        <v>0</v>
      </c>
      <c r="AB73" s="70">
        <f t="shared" si="30"/>
        <v>0</v>
      </c>
    </row>
    <row r="74" spans="1:28" ht="20.25" customHeight="1" x14ac:dyDescent="0.2">
      <c r="A74" s="35">
        <f t="shared" si="32"/>
        <v>69</v>
      </c>
      <c r="B74" s="24"/>
      <c r="C74" s="71"/>
      <c r="D74" s="26"/>
      <c r="E74" s="27"/>
      <c r="F74" s="36"/>
      <c r="G74" s="29"/>
      <c r="H74" s="37"/>
      <c r="I74" s="31">
        <v>1</v>
      </c>
      <c r="J74" s="31">
        <v>1</v>
      </c>
      <c r="K74" s="32">
        <v>0</v>
      </c>
      <c r="L74" s="27">
        <v>6</v>
      </c>
      <c r="M74" s="38"/>
      <c r="N74" s="39"/>
      <c r="O74" s="61">
        <f t="shared" si="22"/>
        <v>0</v>
      </c>
      <c r="P74" s="64">
        <f t="shared" si="23"/>
        <v>0</v>
      </c>
      <c r="Q74" s="61">
        <f t="shared" si="24"/>
        <v>0</v>
      </c>
      <c r="R74" s="62"/>
      <c r="S74" s="63">
        <f t="shared" si="25"/>
        <v>0</v>
      </c>
      <c r="T74" s="73">
        <f t="shared" si="31"/>
        <v>95.670578930496973</v>
      </c>
      <c r="U74" s="61">
        <f t="shared" si="26"/>
        <v>0</v>
      </c>
      <c r="V74" s="64">
        <f t="shared" si="27"/>
        <v>0</v>
      </c>
      <c r="W74" s="64">
        <f t="shared" si="28"/>
        <v>0</v>
      </c>
      <c r="X74" s="74">
        <f t="shared" si="33"/>
        <v>2.5999999999999999E-2</v>
      </c>
      <c r="Y74" s="64">
        <f t="shared" si="34"/>
        <v>0</v>
      </c>
      <c r="Z74" s="64">
        <f t="shared" si="29"/>
        <v>0</v>
      </c>
      <c r="AB74" s="70">
        <f t="shared" si="30"/>
        <v>0</v>
      </c>
    </row>
    <row r="75" spans="1:28" ht="20.25" customHeight="1" x14ac:dyDescent="0.2">
      <c r="A75" s="35">
        <f t="shared" si="32"/>
        <v>70</v>
      </c>
      <c r="B75" s="24"/>
      <c r="C75" s="71"/>
      <c r="D75" s="26"/>
      <c r="E75" s="27"/>
      <c r="F75" s="36"/>
      <c r="G75" s="29"/>
      <c r="H75" s="37"/>
      <c r="I75" s="31">
        <v>1</v>
      </c>
      <c r="J75" s="31">
        <v>1</v>
      </c>
      <c r="K75" s="32">
        <v>0</v>
      </c>
      <c r="L75" s="27">
        <v>6</v>
      </c>
      <c r="M75" s="38"/>
      <c r="N75" s="39"/>
      <c r="O75" s="61">
        <f t="shared" si="22"/>
        <v>0</v>
      </c>
      <c r="P75" s="64">
        <f t="shared" si="23"/>
        <v>0</v>
      </c>
      <c r="Q75" s="61">
        <f t="shared" si="24"/>
        <v>0</v>
      </c>
      <c r="R75" s="62"/>
      <c r="S75" s="63">
        <f t="shared" si="25"/>
        <v>0</v>
      </c>
      <c r="T75" s="73">
        <f t="shared" si="31"/>
        <v>95.670578930496973</v>
      </c>
      <c r="U75" s="61">
        <f t="shared" si="26"/>
        <v>0</v>
      </c>
      <c r="V75" s="64">
        <f t="shared" si="27"/>
        <v>0</v>
      </c>
      <c r="W75" s="64">
        <f t="shared" si="28"/>
        <v>0</v>
      </c>
      <c r="X75" s="74">
        <f t="shared" si="33"/>
        <v>2.5999999999999999E-2</v>
      </c>
      <c r="Y75" s="64">
        <f t="shared" si="34"/>
        <v>0</v>
      </c>
      <c r="Z75" s="64">
        <f t="shared" si="29"/>
        <v>0</v>
      </c>
      <c r="AB75" s="70">
        <f t="shared" si="30"/>
        <v>0</v>
      </c>
    </row>
    <row r="76" spans="1:28" ht="20.25" customHeight="1" x14ac:dyDescent="0.2">
      <c r="A76" s="35">
        <f t="shared" si="32"/>
        <v>71</v>
      </c>
      <c r="B76" s="24"/>
      <c r="C76" s="71"/>
      <c r="D76" s="26"/>
      <c r="E76" s="27"/>
      <c r="F76" s="36"/>
      <c r="G76" s="29"/>
      <c r="H76" s="37"/>
      <c r="I76" s="31">
        <v>1</v>
      </c>
      <c r="J76" s="31">
        <v>1</v>
      </c>
      <c r="K76" s="32">
        <v>0</v>
      </c>
      <c r="L76" s="27">
        <v>6</v>
      </c>
      <c r="M76" s="38"/>
      <c r="N76" s="39"/>
      <c r="O76" s="61">
        <f t="shared" si="22"/>
        <v>0</v>
      </c>
      <c r="P76" s="64">
        <f t="shared" si="23"/>
        <v>0</v>
      </c>
      <c r="Q76" s="61">
        <f t="shared" si="24"/>
        <v>0</v>
      </c>
      <c r="R76" s="62"/>
      <c r="S76" s="63">
        <f t="shared" si="25"/>
        <v>0</v>
      </c>
      <c r="T76" s="73">
        <f t="shared" si="31"/>
        <v>95.670578930496973</v>
      </c>
      <c r="U76" s="61">
        <f t="shared" si="26"/>
        <v>0</v>
      </c>
      <c r="V76" s="64">
        <f t="shared" si="27"/>
        <v>0</v>
      </c>
      <c r="W76" s="64">
        <f t="shared" si="28"/>
        <v>0</v>
      </c>
      <c r="X76" s="74">
        <f t="shared" si="33"/>
        <v>2.5999999999999999E-2</v>
      </c>
      <c r="Y76" s="64">
        <f t="shared" si="34"/>
        <v>0</v>
      </c>
      <c r="Z76" s="64">
        <f t="shared" si="29"/>
        <v>0</v>
      </c>
      <c r="AB76" s="70">
        <f t="shared" si="30"/>
        <v>0</v>
      </c>
    </row>
    <row r="77" spans="1:28" ht="20.25" customHeight="1" x14ac:dyDescent="0.2">
      <c r="A77" s="35">
        <f t="shared" si="32"/>
        <v>72</v>
      </c>
      <c r="B77" s="24"/>
      <c r="C77" s="71"/>
      <c r="D77" s="26"/>
      <c r="E77" s="27"/>
      <c r="F77" s="36"/>
      <c r="G77" s="29"/>
      <c r="H77" s="37"/>
      <c r="I77" s="31">
        <v>1</v>
      </c>
      <c r="J77" s="31">
        <v>1</v>
      </c>
      <c r="K77" s="32">
        <v>0</v>
      </c>
      <c r="L77" s="27">
        <v>6</v>
      </c>
      <c r="M77" s="38"/>
      <c r="N77" s="39"/>
      <c r="O77" s="61">
        <f t="shared" si="22"/>
        <v>0</v>
      </c>
      <c r="P77" s="64">
        <f t="shared" si="23"/>
        <v>0</v>
      </c>
      <c r="Q77" s="61">
        <f t="shared" si="24"/>
        <v>0</v>
      </c>
      <c r="R77" s="62"/>
      <c r="S77" s="63">
        <f t="shared" si="25"/>
        <v>0</v>
      </c>
      <c r="T77" s="73">
        <f t="shared" si="31"/>
        <v>95.670578930496973</v>
      </c>
      <c r="U77" s="61">
        <f t="shared" si="26"/>
        <v>0</v>
      </c>
      <c r="V77" s="64">
        <f t="shared" si="27"/>
        <v>0</v>
      </c>
      <c r="W77" s="64">
        <f t="shared" si="28"/>
        <v>0</v>
      </c>
      <c r="X77" s="74">
        <f t="shared" si="33"/>
        <v>2.5999999999999999E-2</v>
      </c>
      <c r="Y77" s="64">
        <f t="shared" si="34"/>
        <v>0</v>
      </c>
      <c r="Z77" s="64">
        <f t="shared" si="29"/>
        <v>0</v>
      </c>
      <c r="AB77" s="70">
        <f t="shared" si="30"/>
        <v>0</v>
      </c>
    </row>
    <row r="78" spans="1:28" ht="20.25" customHeight="1" x14ac:dyDescent="0.2">
      <c r="A78" s="35">
        <f t="shared" si="32"/>
        <v>73</v>
      </c>
      <c r="B78" s="24"/>
      <c r="C78" s="71"/>
      <c r="D78" s="26"/>
      <c r="E78" s="27"/>
      <c r="F78" s="36"/>
      <c r="G78" s="29"/>
      <c r="H78" s="37"/>
      <c r="I78" s="31">
        <v>1</v>
      </c>
      <c r="J78" s="31">
        <v>1</v>
      </c>
      <c r="K78" s="32">
        <v>0</v>
      </c>
      <c r="L78" s="27">
        <v>6</v>
      </c>
      <c r="M78" s="38"/>
      <c r="N78" s="39"/>
      <c r="O78" s="61">
        <f t="shared" si="22"/>
        <v>0</v>
      </c>
      <c r="P78" s="64">
        <f t="shared" si="23"/>
        <v>0</v>
      </c>
      <c r="Q78" s="61">
        <f t="shared" si="24"/>
        <v>0</v>
      </c>
      <c r="R78" s="62"/>
      <c r="S78" s="63">
        <f t="shared" si="25"/>
        <v>0</v>
      </c>
      <c r="T78" s="73">
        <f t="shared" si="31"/>
        <v>95.670578930496973</v>
      </c>
      <c r="U78" s="61">
        <f t="shared" si="26"/>
        <v>0</v>
      </c>
      <c r="V78" s="64">
        <f t="shared" si="27"/>
        <v>0</v>
      </c>
      <c r="W78" s="64">
        <f t="shared" si="28"/>
        <v>0</v>
      </c>
      <c r="X78" s="74">
        <f t="shared" si="33"/>
        <v>2.5999999999999999E-2</v>
      </c>
      <c r="Y78" s="64">
        <f t="shared" si="34"/>
        <v>0</v>
      </c>
      <c r="Z78" s="64">
        <f t="shared" si="29"/>
        <v>0</v>
      </c>
      <c r="AB78" s="70">
        <f t="shared" si="30"/>
        <v>0</v>
      </c>
    </row>
    <row r="79" spans="1:28" ht="20.25" customHeight="1" x14ac:dyDescent="0.2">
      <c r="A79" s="35">
        <f t="shared" si="32"/>
        <v>74</v>
      </c>
      <c r="B79" s="24"/>
      <c r="C79" s="71"/>
      <c r="D79" s="26"/>
      <c r="E79" s="27"/>
      <c r="F79" s="36"/>
      <c r="G79" s="29"/>
      <c r="H79" s="37"/>
      <c r="I79" s="31">
        <v>1</v>
      </c>
      <c r="J79" s="31">
        <v>1</v>
      </c>
      <c r="K79" s="32">
        <v>0</v>
      </c>
      <c r="L79" s="27">
        <v>6</v>
      </c>
      <c r="M79" s="38"/>
      <c r="N79" s="39"/>
      <c r="O79" s="61">
        <f t="shared" si="22"/>
        <v>0</v>
      </c>
      <c r="P79" s="64">
        <f t="shared" si="23"/>
        <v>0</v>
      </c>
      <c r="Q79" s="61">
        <f t="shared" si="24"/>
        <v>0</v>
      </c>
      <c r="R79" s="62"/>
      <c r="S79" s="63">
        <f t="shared" si="25"/>
        <v>0</v>
      </c>
      <c r="T79" s="73">
        <f t="shared" si="31"/>
        <v>95.670578930496973</v>
      </c>
      <c r="U79" s="61">
        <f t="shared" si="26"/>
        <v>0</v>
      </c>
      <c r="V79" s="64">
        <f t="shared" si="27"/>
        <v>0</v>
      </c>
      <c r="W79" s="64">
        <f t="shared" si="28"/>
        <v>0</v>
      </c>
      <c r="X79" s="74">
        <f t="shared" si="33"/>
        <v>2.5999999999999999E-2</v>
      </c>
      <c r="Y79" s="64">
        <f t="shared" si="34"/>
        <v>0</v>
      </c>
      <c r="Z79" s="64">
        <f t="shared" si="29"/>
        <v>0</v>
      </c>
      <c r="AB79" s="70">
        <f t="shared" si="30"/>
        <v>0</v>
      </c>
    </row>
    <row r="80" spans="1:28" ht="20.25" customHeight="1" x14ac:dyDescent="0.2">
      <c r="A80" s="35">
        <f t="shared" si="32"/>
        <v>75</v>
      </c>
      <c r="B80" s="24"/>
      <c r="C80" s="71"/>
      <c r="D80" s="26"/>
      <c r="E80" s="27"/>
      <c r="F80" s="36"/>
      <c r="G80" s="29"/>
      <c r="H80" s="37"/>
      <c r="I80" s="31">
        <v>1</v>
      </c>
      <c r="J80" s="31">
        <v>1</v>
      </c>
      <c r="K80" s="32">
        <v>0</v>
      </c>
      <c r="L80" s="27">
        <v>6</v>
      </c>
      <c r="M80" s="38"/>
      <c r="N80" s="39"/>
      <c r="O80" s="61">
        <f t="shared" si="22"/>
        <v>0</v>
      </c>
      <c r="P80" s="64">
        <f t="shared" si="23"/>
        <v>0</v>
      </c>
      <c r="Q80" s="61">
        <f t="shared" si="24"/>
        <v>0</v>
      </c>
      <c r="R80" s="62"/>
      <c r="S80" s="63">
        <f t="shared" si="25"/>
        <v>0</v>
      </c>
      <c r="T80" s="73">
        <f t="shared" si="31"/>
        <v>95.670578930496973</v>
      </c>
      <c r="U80" s="61">
        <f t="shared" si="26"/>
        <v>0</v>
      </c>
      <c r="V80" s="64">
        <f t="shared" si="27"/>
        <v>0</v>
      </c>
      <c r="W80" s="64">
        <f t="shared" si="28"/>
        <v>0</v>
      </c>
      <c r="X80" s="74">
        <f t="shared" si="33"/>
        <v>2.5999999999999999E-2</v>
      </c>
      <c r="Y80" s="64">
        <f t="shared" si="34"/>
        <v>0</v>
      </c>
      <c r="Z80" s="64">
        <f t="shared" si="29"/>
        <v>0</v>
      </c>
      <c r="AB80" s="70">
        <f t="shared" si="30"/>
        <v>0</v>
      </c>
    </row>
    <row r="81" spans="1:28" ht="20.25" customHeight="1" x14ac:dyDescent="0.2">
      <c r="A81" s="35">
        <f t="shared" si="32"/>
        <v>76</v>
      </c>
      <c r="B81" s="24"/>
      <c r="C81" s="71"/>
      <c r="D81" s="26"/>
      <c r="E81" s="27"/>
      <c r="F81" s="36"/>
      <c r="G81" s="29"/>
      <c r="H81" s="37"/>
      <c r="I81" s="31">
        <v>1</v>
      </c>
      <c r="J81" s="31">
        <v>1</v>
      </c>
      <c r="K81" s="32">
        <v>0</v>
      </c>
      <c r="L81" s="27">
        <v>6</v>
      </c>
      <c r="M81" s="38"/>
      <c r="N81" s="39"/>
      <c r="O81" s="61">
        <f t="shared" si="22"/>
        <v>0</v>
      </c>
      <c r="P81" s="64">
        <f t="shared" si="23"/>
        <v>0</v>
      </c>
      <c r="Q81" s="61">
        <f t="shared" si="24"/>
        <v>0</v>
      </c>
      <c r="R81" s="62"/>
      <c r="S81" s="63">
        <f t="shared" si="25"/>
        <v>0</v>
      </c>
      <c r="T81" s="73">
        <f t="shared" si="31"/>
        <v>95.670578930496973</v>
      </c>
      <c r="U81" s="61">
        <f t="shared" si="26"/>
        <v>0</v>
      </c>
      <c r="V81" s="64">
        <f t="shared" si="27"/>
        <v>0</v>
      </c>
      <c r="W81" s="64">
        <f t="shared" si="28"/>
        <v>0</v>
      </c>
      <c r="X81" s="74">
        <f t="shared" si="33"/>
        <v>2.5999999999999999E-2</v>
      </c>
      <c r="Y81" s="64">
        <f t="shared" si="34"/>
        <v>0</v>
      </c>
      <c r="Z81" s="64">
        <f t="shared" si="29"/>
        <v>0</v>
      </c>
      <c r="AB81" s="70">
        <f t="shared" si="30"/>
        <v>0</v>
      </c>
    </row>
    <row r="82" spans="1:28" ht="20.25" customHeight="1" x14ac:dyDescent="0.2">
      <c r="A82" s="35">
        <f t="shared" si="32"/>
        <v>77</v>
      </c>
      <c r="B82" s="24"/>
      <c r="C82" s="71"/>
      <c r="D82" s="26"/>
      <c r="E82" s="27"/>
      <c r="F82" s="36"/>
      <c r="G82" s="29"/>
      <c r="H82" s="37"/>
      <c r="I82" s="31">
        <v>1</v>
      </c>
      <c r="J82" s="31">
        <v>1</v>
      </c>
      <c r="K82" s="32">
        <v>0</v>
      </c>
      <c r="L82" s="27">
        <v>6</v>
      </c>
      <c r="M82" s="38"/>
      <c r="N82" s="39"/>
      <c r="O82" s="61">
        <f t="shared" si="22"/>
        <v>0</v>
      </c>
      <c r="P82" s="64">
        <f t="shared" si="23"/>
        <v>0</v>
      </c>
      <c r="Q82" s="61">
        <f t="shared" si="24"/>
        <v>0</v>
      </c>
      <c r="R82" s="62"/>
      <c r="S82" s="63">
        <f t="shared" si="25"/>
        <v>0</v>
      </c>
      <c r="T82" s="73">
        <f t="shared" si="31"/>
        <v>95.670578930496973</v>
      </c>
      <c r="U82" s="61">
        <f t="shared" si="26"/>
        <v>0</v>
      </c>
      <c r="V82" s="64">
        <f t="shared" si="27"/>
        <v>0</v>
      </c>
      <c r="W82" s="64">
        <f t="shared" si="28"/>
        <v>0</v>
      </c>
      <c r="X82" s="74">
        <f t="shared" si="33"/>
        <v>2.5999999999999999E-2</v>
      </c>
      <c r="Y82" s="64">
        <f t="shared" si="34"/>
        <v>0</v>
      </c>
      <c r="Z82" s="64">
        <f t="shared" si="29"/>
        <v>0</v>
      </c>
      <c r="AB82" s="70">
        <f t="shared" si="30"/>
        <v>0</v>
      </c>
    </row>
    <row r="83" spans="1:28" ht="20.25" customHeight="1" x14ac:dyDescent="0.2">
      <c r="A83" s="35">
        <f t="shared" si="32"/>
        <v>78</v>
      </c>
      <c r="B83" s="24"/>
      <c r="C83" s="25"/>
      <c r="D83" s="26"/>
      <c r="E83" s="27"/>
      <c r="F83" s="36"/>
      <c r="G83" s="29"/>
      <c r="H83" s="37"/>
      <c r="I83" s="31">
        <v>1</v>
      </c>
      <c r="J83" s="31">
        <v>1</v>
      </c>
      <c r="K83" s="32">
        <v>0</v>
      </c>
      <c r="L83" s="27">
        <v>6</v>
      </c>
      <c r="M83" s="38"/>
      <c r="N83" s="39"/>
      <c r="O83" s="61">
        <f t="shared" si="22"/>
        <v>0</v>
      </c>
      <c r="P83" s="64">
        <f t="shared" si="23"/>
        <v>0</v>
      </c>
      <c r="Q83" s="61">
        <f t="shared" si="24"/>
        <v>0</v>
      </c>
      <c r="R83" s="62"/>
      <c r="S83" s="63">
        <f t="shared" si="25"/>
        <v>0</v>
      </c>
      <c r="T83" s="73">
        <f t="shared" si="31"/>
        <v>95.670578930496973</v>
      </c>
      <c r="U83" s="61">
        <f t="shared" si="26"/>
        <v>0</v>
      </c>
      <c r="V83" s="64">
        <f t="shared" si="27"/>
        <v>0</v>
      </c>
      <c r="W83" s="64">
        <f t="shared" si="28"/>
        <v>0</v>
      </c>
      <c r="X83" s="74">
        <f t="shared" si="33"/>
        <v>2.5999999999999999E-2</v>
      </c>
      <c r="Y83" s="64">
        <f t="shared" si="34"/>
        <v>0</v>
      </c>
      <c r="Z83" s="64">
        <f t="shared" si="29"/>
        <v>0</v>
      </c>
      <c r="AB83" s="70">
        <f t="shared" si="30"/>
        <v>0</v>
      </c>
    </row>
    <row r="84" spans="1:28" ht="20.25" customHeight="1" x14ac:dyDescent="0.2">
      <c r="A84" s="35">
        <f t="shared" si="32"/>
        <v>79</v>
      </c>
      <c r="B84" s="24"/>
      <c r="C84" s="25"/>
      <c r="D84" s="26"/>
      <c r="E84" s="27"/>
      <c r="F84" s="36"/>
      <c r="G84" s="29"/>
      <c r="H84" s="37"/>
      <c r="I84" s="31">
        <v>1</v>
      </c>
      <c r="J84" s="31">
        <v>1</v>
      </c>
      <c r="K84" s="32">
        <v>0</v>
      </c>
      <c r="L84" s="27">
        <v>6</v>
      </c>
      <c r="M84" s="38"/>
      <c r="N84" s="39"/>
      <c r="O84" s="61">
        <f t="shared" si="22"/>
        <v>0</v>
      </c>
      <c r="P84" s="64">
        <f t="shared" si="23"/>
        <v>0</v>
      </c>
      <c r="Q84" s="61">
        <f t="shared" si="24"/>
        <v>0</v>
      </c>
      <c r="R84" s="62"/>
      <c r="S84" s="63">
        <f t="shared" si="25"/>
        <v>0</v>
      </c>
      <c r="T84" s="73">
        <f>T85</f>
        <v>95.670578930496973</v>
      </c>
      <c r="U84" s="61">
        <f t="shared" si="26"/>
        <v>0</v>
      </c>
      <c r="V84" s="64">
        <f t="shared" si="27"/>
        <v>0</v>
      </c>
      <c r="W84" s="64">
        <f t="shared" si="28"/>
        <v>0</v>
      </c>
      <c r="X84" s="74">
        <f t="shared" si="33"/>
        <v>2.5999999999999999E-2</v>
      </c>
      <c r="Y84" s="64">
        <f t="shared" si="34"/>
        <v>0</v>
      </c>
      <c r="Z84" s="64">
        <f t="shared" si="29"/>
        <v>0</v>
      </c>
      <c r="AB84" s="70">
        <f t="shared" si="30"/>
        <v>0</v>
      </c>
    </row>
    <row r="85" spans="1:28" ht="20.25" customHeight="1" x14ac:dyDescent="0.2">
      <c r="A85" s="35">
        <f t="shared" si="32"/>
        <v>80</v>
      </c>
      <c r="B85" s="24"/>
      <c r="C85" s="25"/>
      <c r="D85" s="26"/>
      <c r="E85" s="27"/>
      <c r="F85" s="36"/>
      <c r="G85" s="29"/>
      <c r="H85" s="37"/>
      <c r="I85" s="31">
        <v>1</v>
      </c>
      <c r="J85" s="31">
        <v>1</v>
      </c>
      <c r="K85" s="32">
        <v>0</v>
      </c>
      <c r="L85" s="27">
        <v>6</v>
      </c>
      <c r="M85" s="38"/>
      <c r="N85" s="39"/>
      <c r="O85" s="61">
        <f t="shared" si="22"/>
        <v>0</v>
      </c>
      <c r="P85" s="64">
        <f t="shared" si="23"/>
        <v>0</v>
      </c>
      <c r="Q85" s="61">
        <f t="shared" si="24"/>
        <v>0</v>
      </c>
      <c r="R85" s="62"/>
      <c r="S85" s="63">
        <f t="shared" si="25"/>
        <v>0</v>
      </c>
      <c r="T85" s="73">
        <v>95.670578930496973</v>
      </c>
      <c r="U85" s="61">
        <f t="shared" si="26"/>
        <v>0</v>
      </c>
      <c r="V85" s="64">
        <f t="shared" si="27"/>
        <v>0</v>
      </c>
      <c r="W85" s="64">
        <f t="shared" si="28"/>
        <v>0</v>
      </c>
      <c r="X85" s="74">
        <f t="shared" si="33"/>
        <v>2.5999999999999999E-2</v>
      </c>
      <c r="Y85" s="64">
        <f t="shared" si="34"/>
        <v>0</v>
      </c>
      <c r="Z85" s="64">
        <f t="shared" si="29"/>
        <v>0</v>
      </c>
      <c r="AB85" s="70">
        <f t="shared" si="30"/>
        <v>0</v>
      </c>
    </row>
    <row r="86" spans="1:28" ht="20.25" customHeight="1" x14ac:dyDescent="0.2">
      <c r="A86" s="35">
        <f t="shared" si="32"/>
        <v>81</v>
      </c>
      <c r="B86" s="24"/>
      <c r="C86" s="25"/>
      <c r="D86" s="26"/>
      <c r="E86" s="27"/>
      <c r="F86" s="36"/>
      <c r="G86" s="29"/>
      <c r="H86" s="37"/>
      <c r="I86" s="31">
        <v>1</v>
      </c>
      <c r="J86" s="31">
        <v>1</v>
      </c>
      <c r="K86" s="32">
        <v>0</v>
      </c>
      <c r="L86" s="27">
        <v>6</v>
      </c>
      <c r="M86" s="38"/>
      <c r="N86" s="39"/>
      <c r="O86" s="61">
        <f t="shared" si="22"/>
        <v>0</v>
      </c>
      <c r="P86" s="64">
        <f t="shared" si="23"/>
        <v>0</v>
      </c>
      <c r="Q86" s="61">
        <f t="shared" si="24"/>
        <v>0</v>
      </c>
      <c r="R86" s="62"/>
      <c r="S86" s="63">
        <f t="shared" si="25"/>
        <v>0</v>
      </c>
      <c r="T86" s="73">
        <v>96.387507927739918</v>
      </c>
      <c r="U86" s="61">
        <f t="shared" si="26"/>
        <v>0</v>
      </c>
      <c r="V86" s="64">
        <f t="shared" si="27"/>
        <v>0</v>
      </c>
      <c r="W86" s="64">
        <f t="shared" si="28"/>
        <v>0</v>
      </c>
      <c r="X86" s="74">
        <f t="shared" si="33"/>
        <v>2.5999999999999999E-2</v>
      </c>
      <c r="Y86" s="64">
        <f t="shared" si="34"/>
        <v>0</v>
      </c>
      <c r="Z86" s="64">
        <f t="shared" si="29"/>
        <v>0</v>
      </c>
      <c r="AB86" s="70">
        <f t="shared" si="30"/>
        <v>0</v>
      </c>
    </row>
    <row r="87" spans="1:28" ht="20.25" customHeight="1" x14ac:dyDescent="0.2">
      <c r="A87" s="35">
        <f t="shared" si="32"/>
        <v>82</v>
      </c>
      <c r="B87" s="24"/>
      <c r="C87" s="25"/>
      <c r="D87" s="26"/>
      <c r="E87" s="27"/>
      <c r="F87" s="36"/>
      <c r="G87" s="29"/>
      <c r="H87" s="37"/>
      <c r="I87" s="31">
        <v>1</v>
      </c>
      <c r="J87" s="31">
        <v>1</v>
      </c>
      <c r="K87" s="32">
        <v>0</v>
      </c>
      <c r="L87" s="27">
        <v>6</v>
      </c>
      <c r="M87" s="38"/>
      <c r="N87" s="39"/>
      <c r="O87" s="61">
        <f t="shared" si="22"/>
        <v>0</v>
      </c>
      <c r="P87" s="64">
        <f t="shared" si="23"/>
        <v>0</v>
      </c>
      <c r="Q87" s="61">
        <f t="shared" si="24"/>
        <v>0</v>
      </c>
      <c r="R87" s="62"/>
      <c r="S87" s="63">
        <f t="shared" si="25"/>
        <v>0</v>
      </c>
      <c r="T87" s="73">
        <v>97.389031863050121</v>
      </c>
      <c r="U87" s="61">
        <f t="shared" si="26"/>
        <v>0</v>
      </c>
      <c r="V87" s="64">
        <f t="shared" si="27"/>
        <v>0</v>
      </c>
      <c r="W87" s="64">
        <f t="shared" si="28"/>
        <v>0</v>
      </c>
      <c r="X87" s="74">
        <f t="shared" si="33"/>
        <v>2.5999999999999999E-2</v>
      </c>
      <c r="Y87" s="64">
        <f t="shared" si="34"/>
        <v>0</v>
      </c>
      <c r="Z87" s="64">
        <f t="shared" si="29"/>
        <v>0</v>
      </c>
      <c r="AB87" s="70">
        <f t="shared" si="30"/>
        <v>0</v>
      </c>
    </row>
    <row r="88" spans="1:28" ht="20.25" customHeight="1" x14ac:dyDescent="0.2">
      <c r="A88" s="35">
        <f t="shared" si="32"/>
        <v>83</v>
      </c>
      <c r="B88" s="24"/>
      <c r="C88" s="25"/>
      <c r="D88" s="26"/>
      <c r="E88" s="27"/>
      <c r="F88" s="36"/>
      <c r="G88" s="29"/>
      <c r="H88" s="37"/>
      <c r="I88" s="31">
        <v>1</v>
      </c>
      <c r="J88" s="31">
        <v>1</v>
      </c>
      <c r="K88" s="32">
        <v>0</v>
      </c>
      <c r="L88" s="27">
        <v>6</v>
      </c>
      <c r="M88" s="38"/>
      <c r="N88" s="39"/>
      <c r="O88" s="61">
        <f t="shared" si="22"/>
        <v>0</v>
      </c>
      <c r="P88" s="64">
        <f t="shared" si="23"/>
        <v>0</v>
      </c>
      <c r="Q88" s="61">
        <f t="shared" si="24"/>
        <v>0</v>
      </c>
      <c r="R88" s="62"/>
      <c r="S88" s="63">
        <f t="shared" si="25"/>
        <v>0</v>
      </c>
      <c r="T88" s="73">
        <f>T89</f>
        <v>97.677645361067448</v>
      </c>
      <c r="U88" s="61">
        <f t="shared" si="26"/>
        <v>0</v>
      </c>
      <c r="V88" s="64">
        <f t="shared" si="27"/>
        <v>0</v>
      </c>
      <c r="W88" s="64">
        <f t="shared" si="28"/>
        <v>0</v>
      </c>
      <c r="X88" s="74">
        <f t="shared" si="33"/>
        <v>2.5999999999999999E-2</v>
      </c>
      <c r="Y88" s="64">
        <f t="shared" si="34"/>
        <v>0</v>
      </c>
      <c r="Z88" s="64">
        <f t="shared" si="29"/>
        <v>0</v>
      </c>
      <c r="AB88" s="70">
        <f t="shared" si="30"/>
        <v>0</v>
      </c>
    </row>
    <row r="89" spans="1:28" ht="20.25" customHeight="1" x14ac:dyDescent="0.2">
      <c r="A89" s="35">
        <f t="shared" si="32"/>
        <v>84</v>
      </c>
      <c r="B89" s="24"/>
      <c r="C89" s="25"/>
      <c r="D89" s="26"/>
      <c r="E89" s="27"/>
      <c r="F89" s="36"/>
      <c r="G89" s="29"/>
      <c r="H89" s="37"/>
      <c r="I89" s="31">
        <v>1</v>
      </c>
      <c r="J89" s="31">
        <v>1</v>
      </c>
      <c r="K89" s="32">
        <v>0</v>
      </c>
      <c r="L89" s="27">
        <v>6</v>
      </c>
      <c r="M89" s="38"/>
      <c r="N89" s="39"/>
      <c r="O89" s="61">
        <f t="shared" si="22"/>
        <v>0</v>
      </c>
      <c r="P89" s="64">
        <f t="shared" si="23"/>
        <v>0</v>
      </c>
      <c r="Q89" s="61">
        <f t="shared" si="24"/>
        <v>0</v>
      </c>
      <c r="R89" s="62"/>
      <c r="S89" s="63">
        <f t="shared" si="25"/>
        <v>0</v>
      </c>
      <c r="T89" s="73">
        <v>97.677645361067448</v>
      </c>
      <c r="U89" s="61">
        <f t="shared" si="26"/>
        <v>0</v>
      </c>
      <c r="V89" s="64">
        <f t="shared" si="27"/>
        <v>0</v>
      </c>
      <c r="W89" s="64">
        <f t="shared" si="28"/>
        <v>0</v>
      </c>
      <c r="X89" s="74">
        <f t="shared" si="33"/>
        <v>2.5999999999999999E-2</v>
      </c>
      <c r="Y89" s="64">
        <f t="shared" si="34"/>
        <v>0</v>
      </c>
      <c r="Z89" s="64">
        <f t="shared" si="29"/>
        <v>0</v>
      </c>
      <c r="AB89" s="70">
        <f t="shared" si="30"/>
        <v>0</v>
      </c>
    </row>
    <row r="90" spans="1:28" ht="20.25" customHeight="1" x14ac:dyDescent="0.2">
      <c r="A90" s="35">
        <f t="shared" si="32"/>
        <v>85</v>
      </c>
      <c r="B90" s="24"/>
      <c r="C90" s="25"/>
      <c r="D90" s="26"/>
      <c r="E90" s="27"/>
      <c r="F90" s="36"/>
      <c r="G90" s="29"/>
      <c r="H90" s="37"/>
      <c r="I90" s="31">
        <v>1</v>
      </c>
      <c r="J90" s="31">
        <v>1</v>
      </c>
      <c r="K90" s="32">
        <v>0</v>
      </c>
      <c r="L90" s="27">
        <v>6</v>
      </c>
      <c r="M90" s="38"/>
      <c r="N90" s="39"/>
      <c r="O90" s="61">
        <f t="shared" si="22"/>
        <v>0</v>
      </c>
      <c r="P90" s="64">
        <f t="shared" si="23"/>
        <v>0</v>
      </c>
      <c r="Q90" s="61">
        <f t="shared" si="24"/>
        <v>0</v>
      </c>
      <c r="R90" s="62"/>
      <c r="S90" s="63">
        <f t="shared" si="25"/>
        <v>0</v>
      </c>
      <c r="T90" s="73">
        <v>97.767751560026909</v>
      </c>
      <c r="U90" s="61">
        <f t="shared" si="26"/>
        <v>0</v>
      </c>
      <c r="V90" s="64">
        <f t="shared" si="27"/>
        <v>0</v>
      </c>
      <c r="W90" s="64">
        <f t="shared" si="28"/>
        <v>0</v>
      </c>
      <c r="X90" s="74">
        <f t="shared" si="33"/>
        <v>2.5999999999999999E-2</v>
      </c>
      <c r="Y90" s="64">
        <f t="shared" si="34"/>
        <v>0</v>
      </c>
      <c r="Z90" s="64">
        <f t="shared" si="29"/>
        <v>0</v>
      </c>
      <c r="AB90" s="70">
        <f t="shared" si="30"/>
        <v>0</v>
      </c>
    </row>
    <row r="91" spans="1:28" ht="20.25" customHeight="1" x14ac:dyDescent="0.2">
      <c r="A91" s="35">
        <f t="shared" si="32"/>
        <v>86</v>
      </c>
      <c r="B91" s="24"/>
      <c r="C91" s="25"/>
      <c r="D91" s="26"/>
      <c r="E91" s="27"/>
      <c r="F91" s="36"/>
      <c r="G91" s="29"/>
      <c r="H91" s="37"/>
      <c r="I91" s="31">
        <v>1</v>
      </c>
      <c r="J91" s="31">
        <v>1</v>
      </c>
      <c r="K91" s="32">
        <v>0</v>
      </c>
      <c r="L91" s="27">
        <v>6</v>
      </c>
      <c r="M91" s="38"/>
      <c r="N91" s="39"/>
      <c r="O91" s="61">
        <f t="shared" si="22"/>
        <v>0</v>
      </c>
      <c r="P91" s="64">
        <f t="shared" si="23"/>
        <v>0</v>
      </c>
      <c r="Q91" s="61">
        <f t="shared" si="24"/>
        <v>0</v>
      </c>
      <c r="R91" s="62"/>
      <c r="S91" s="63">
        <f t="shared" si="25"/>
        <v>0</v>
      </c>
      <c r="T91" s="73">
        <v>96.426352787314045</v>
      </c>
      <c r="U91" s="61">
        <f t="shared" si="26"/>
        <v>0</v>
      </c>
      <c r="V91" s="64">
        <f t="shared" si="27"/>
        <v>0</v>
      </c>
      <c r="W91" s="64">
        <f t="shared" si="28"/>
        <v>0</v>
      </c>
      <c r="X91" s="74">
        <f t="shared" si="33"/>
        <v>2.5999999999999999E-2</v>
      </c>
      <c r="Y91" s="64">
        <f t="shared" si="34"/>
        <v>0</v>
      </c>
      <c r="Z91" s="64">
        <f t="shared" si="29"/>
        <v>0</v>
      </c>
      <c r="AB91" s="70">
        <f t="shared" si="30"/>
        <v>0</v>
      </c>
    </row>
    <row r="92" spans="1:28" ht="20.25" customHeight="1" x14ac:dyDescent="0.2">
      <c r="A92" s="35">
        <f t="shared" si="32"/>
        <v>87</v>
      </c>
      <c r="B92" s="24"/>
      <c r="C92" s="25"/>
      <c r="D92" s="26"/>
      <c r="E92" s="27"/>
      <c r="F92" s="36"/>
      <c r="G92" s="29"/>
      <c r="H92" s="37"/>
      <c r="I92" s="31">
        <v>1</v>
      </c>
      <c r="J92" s="31">
        <v>1</v>
      </c>
      <c r="K92" s="32">
        <v>0</v>
      </c>
      <c r="L92" s="27">
        <v>6</v>
      </c>
      <c r="M92" s="38"/>
      <c r="N92" s="39"/>
      <c r="O92" s="61">
        <f t="shared" si="22"/>
        <v>0</v>
      </c>
      <c r="P92" s="64">
        <f t="shared" si="23"/>
        <v>0</v>
      </c>
      <c r="Q92" s="61">
        <f t="shared" si="24"/>
        <v>0</v>
      </c>
      <c r="R92" s="62"/>
      <c r="S92" s="63">
        <f t="shared" si="25"/>
        <v>0</v>
      </c>
      <c r="T92" s="73">
        <v>94.138330951835528</v>
      </c>
      <c r="U92" s="61">
        <f t="shared" si="26"/>
        <v>0</v>
      </c>
      <c r="V92" s="64">
        <f t="shared" si="27"/>
        <v>0</v>
      </c>
      <c r="W92" s="64">
        <f t="shared" si="28"/>
        <v>0</v>
      </c>
      <c r="X92" s="74">
        <f t="shared" si="33"/>
        <v>2.5999999999999999E-2</v>
      </c>
      <c r="Y92" s="64">
        <f t="shared" si="34"/>
        <v>0</v>
      </c>
      <c r="Z92" s="64">
        <f t="shared" si="29"/>
        <v>0</v>
      </c>
      <c r="AB92" s="70">
        <f t="shared" si="30"/>
        <v>0</v>
      </c>
    </row>
    <row r="93" spans="1:28" ht="20.25" customHeight="1" x14ac:dyDescent="0.2">
      <c r="A93" s="35">
        <f t="shared" si="32"/>
        <v>88</v>
      </c>
      <c r="B93" s="24"/>
      <c r="C93" s="25"/>
      <c r="D93" s="26"/>
      <c r="E93" s="27"/>
      <c r="F93" s="36"/>
      <c r="G93" s="29"/>
      <c r="H93" s="37"/>
      <c r="I93" s="31">
        <v>1</v>
      </c>
      <c r="J93" s="31">
        <v>1</v>
      </c>
      <c r="K93" s="32">
        <v>0</v>
      </c>
      <c r="L93" s="27">
        <v>6</v>
      </c>
      <c r="M93" s="38"/>
      <c r="N93" s="39"/>
      <c r="O93" s="61">
        <f t="shared" ref="O93:O96" si="35">((B93 +C93) - (B92 + C92)) * 24 * 60</f>
        <v>0</v>
      </c>
      <c r="P93" s="64">
        <f t="shared" ref="P93:P96" si="36">P92+O93/60</f>
        <v>0</v>
      </c>
      <c r="Q93" s="61">
        <f t="shared" ref="Q93:Q96" si="37">F93*$F$2/1000*273/(273+L93)</f>
        <v>0</v>
      </c>
      <c r="R93" s="62"/>
      <c r="S93" s="63">
        <f t="shared" ref="S93:S96" si="38">IF(I93=J93,0,R93*(J93-I93))*273/(273+L93)</f>
        <v>0</v>
      </c>
      <c r="T93" s="73">
        <v>94.227977563488906</v>
      </c>
      <c r="U93" s="61">
        <f t="shared" ref="U93:U96" si="39">(S93+Q93)*T93/100</f>
        <v>0</v>
      </c>
      <c r="V93" s="64">
        <f t="shared" ref="V93:V96" si="40">V92+U93/1000</f>
        <v>0</v>
      </c>
      <c r="W93" s="64">
        <f t="shared" ref="W93:W96" si="41">W92+(G93+K93)/1000</f>
        <v>0</v>
      </c>
      <c r="X93" s="74">
        <f t="shared" si="33"/>
        <v>2.5999999999999999E-2</v>
      </c>
      <c r="Y93" s="64">
        <f t="shared" si="34"/>
        <v>0</v>
      </c>
      <c r="Z93" s="64">
        <f t="shared" ref="Z93:Z96" si="42">V93+Y93</f>
        <v>0</v>
      </c>
      <c r="AB93" s="70">
        <f t="shared" ref="AB93:AB96" si="43">E93/10</f>
        <v>0</v>
      </c>
    </row>
    <row r="94" spans="1:28" ht="20.25" customHeight="1" x14ac:dyDescent="0.2">
      <c r="A94" s="35">
        <f t="shared" si="32"/>
        <v>89</v>
      </c>
      <c r="B94" s="24"/>
      <c r="C94" s="25"/>
      <c r="D94" s="26"/>
      <c r="E94" s="27"/>
      <c r="F94" s="36"/>
      <c r="G94" s="29"/>
      <c r="H94" s="37"/>
      <c r="I94" s="31">
        <v>1</v>
      </c>
      <c r="J94" s="31">
        <v>1</v>
      </c>
      <c r="K94" s="32">
        <v>0</v>
      </c>
      <c r="L94" s="27">
        <v>6</v>
      </c>
      <c r="M94" s="38"/>
      <c r="N94" s="39"/>
      <c r="O94" s="61">
        <f t="shared" si="35"/>
        <v>0</v>
      </c>
      <c r="P94" s="64">
        <f t="shared" si="36"/>
        <v>0</v>
      </c>
      <c r="Q94" s="61">
        <f t="shared" si="37"/>
        <v>0</v>
      </c>
      <c r="R94" s="62"/>
      <c r="S94" s="63">
        <f t="shared" si="38"/>
        <v>0</v>
      </c>
      <c r="T94" s="73">
        <v>98.084093577541879</v>
      </c>
      <c r="U94" s="61">
        <f t="shared" si="39"/>
        <v>0</v>
      </c>
      <c r="V94" s="64">
        <f t="shared" si="40"/>
        <v>0</v>
      </c>
      <c r="W94" s="64">
        <f t="shared" si="41"/>
        <v>0</v>
      </c>
      <c r="X94" s="74">
        <f t="shared" si="33"/>
        <v>2.5999999999999999E-2</v>
      </c>
      <c r="Y94" s="64">
        <f t="shared" si="34"/>
        <v>0</v>
      </c>
      <c r="Z94" s="64">
        <f t="shared" si="42"/>
        <v>0</v>
      </c>
      <c r="AB94" s="70">
        <f t="shared" si="43"/>
        <v>0</v>
      </c>
    </row>
    <row r="95" spans="1:28" ht="20.25" customHeight="1" x14ac:dyDescent="0.2">
      <c r="A95" s="35">
        <f t="shared" si="32"/>
        <v>90</v>
      </c>
      <c r="B95" s="24"/>
      <c r="C95" s="25"/>
      <c r="D95" s="26"/>
      <c r="E95" s="27"/>
      <c r="F95" s="36"/>
      <c r="G95" s="29"/>
      <c r="H95" s="37"/>
      <c r="I95" s="31">
        <v>1</v>
      </c>
      <c r="J95" s="31">
        <v>1</v>
      </c>
      <c r="K95" s="32">
        <v>0</v>
      </c>
      <c r="L95" s="27">
        <v>6</v>
      </c>
      <c r="M95" s="38"/>
      <c r="N95" s="39"/>
      <c r="O95" s="61">
        <f t="shared" si="35"/>
        <v>0</v>
      </c>
      <c r="P95" s="64">
        <f t="shared" si="36"/>
        <v>0</v>
      </c>
      <c r="Q95" s="61">
        <f t="shared" si="37"/>
        <v>0</v>
      </c>
      <c r="R95" s="62"/>
      <c r="S95" s="63">
        <f t="shared" si="38"/>
        <v>0</v>
      </c>
      <c r="T95" s="73">
        <f t="shared" ref="T95:T96" si="44">IF(M95="", T94, "-")</f>
        <v>98.084093577541879</v>
      </c>
      <c r="U95" s="61">
        <f t="shared" si="39"/>
        <v>0</v>
      </c>
      <c r="V95" s="64">
        <f t="shared" si="40"/>
        <v>0</v>
      </c>
      <c r="W95" s="64">
        <f t="shared" si="41"/>
        <v>0</v>
      </c>
      <c r="X95" s="74">
        <f t="shared" si="33"/>
        <v>2.5999999999999999E-2</v>
      </c>
      <c r="Y95" s="64">
        <f t="shared" si="34"/>
        <v>0</v>
      </c>
      <c r="Z95" s="64">
        <f t="shared" si="42"/>
        <v>0</v>
      </c>
      <c r="AB95" s="70">
        <f t="shared" si="43"/>
        <v>0</v>
      </c>
    </row>
    <row r="96" spans="1:28" ht="20.25" customHeight="1" x14ac:dyDescent="0.2">
      <c r="A96" s="35">
        <f t="shared" si="32"/>
        <v>91</v>
      </c>
      <c r="B96" s="24"/>
      <c r="C96" s="25"/>
      <c r="D96" s="26"/>
      <c r="E96" s="27"/>
      <c r="F96" s="36"/>
      <c r="G96" s="29"/>
      <c r="H96" s="37"/>
      <c r="I96" s="31">
        <v>1</v>
      </c>
      <c r="J96" s="31">
        <v>1</v>
      </c>
      <c r="K96" s="32">
        <v>0</v>
      </c>
      <c r="L96" s="27">
        <v>6</v>
      </c>
      <c r="M96" s="38"/>
      <c r="N96" s="39"/>
      <c r="O96" s="61">
        <f t="shared" si="35"/>
        <v>0</v>
      </c>
      <c r="P96" s="64">
        <f t="shared" si="36"/>
        <v>0</v>
      </c>
      <c r="Q96" s="61">
        <f t="shared" si="37"/>
        <v>0</v>
      </c>
      <c r="R96" s="62"/>
      <c r="S96" s="63">
        <f t="shared" si="38"/>
        <v>0</v>
      </c>
      <c r="T96" s="73">
        <f t="shared" si="44"/>
        <v>98.084093577541879</v>
      </c>
      <c r="U96" s="61">
        <f t="shared" si="39"/>
        <v>0</v>
      </c>
      <c r="V96" s="64">
        <f t="shared" si="40"/>
        <v>0</v>
      </c>
      <c r="W96" s="64">
        <f t="shared" si="41"/>
        <v>0</v>
      </c>
      <c r="X96" s="74">
        <f t="shared" si="33"/>
        <v>2.5999999999999999E-2</v>
      </c>
      <c r="Y96" s="64">
        <f t="shared" si="34"/>
        <v>0</v>
      </c>
      <c r="Z96" s="64">
        <f t="shared" si="42"/>
        <v>0</v>
      </c>
      <c r="AB96" s="70">
        <f t="shared" si="43"/>
        <v>0</v>
      </c>
    </row>
    <row r="97" spans="14:14" x14ac:dyDescent="0.2">
      <c r="N97" s="75"/>
    </row>
  </sheetData>
  <mergeCells count="22">
    <mergeCell ref="W4:Y4"/>
    <mergeCell ref="U4:V4"/>
    <mergeCell ref="O4:P4"/>
    <mergeCell ref="Q3:S3"/>
    <mergeCell ref="R4:S4"/>
    <mergeCell ref="A2:E2"/>
    <mergeCell ref="F2:H2"/>
    <mergeCell ref="I2:K2"/>
    <mergeCell ref="L2:M2"/>
    <mergeCell ref="A1:E1"/>
    <mergeCell ref="F1:H1"/>
    <mergeCell ref="I1:K1"/>
    <mergeCell ref="L1:N1"/>
    <mergeCell ref="B4:B5"/>
    <mergeCell ref="F4:G4"/>
    <mergeCell ref="D4:E4"/>
    <mergeCell ref="A3:N3"/>
    <mergeCell ref="A4:A5"/>
    <mergeCell ref="C4:C5"/>
    <mergeCell ref="I4:L4"/>
    <mergeCell ref="M4:M5"/>
    <mergeCell ref="N4:N5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4"/>
  <sheetViews>
    <sheetView workbookViewId="0">
      <selection activeCell="J8" sqref="J8"/>
    </sheetView>
  </sheetViews>
  <sheetFormatPr defaultColWidth="10.75" defaultRowHeight="12.75" x14ac:dyDescent="0.2"/>
  <cols>
    <col min="1" max="1" width="7.25" style="12" customWidth="1"/>
    <col min="2" max="3" width="8.375" style="10" customWidth="1"/>
    <col min="4" max="4" width="11.625" style="10" customWidth="1"/>
    <col min="5" max="5" width="8.25" style="10" customWidth="1"/>
    <col min="6" max="6" width="7.375" style="10" customWidth="1"/>
    <col min="7" max="7" width="13.125" style="10" customWidth="1"/>
    <col min="8" max="8" width="9" style="10" customWidth="1"/>
    <col min="9" max="9" width="11.375" style="10" customWidth="1"/>
    <col min="10" max="16384" width="10.75" style="10"/>
  </cols>
  <sheetData>
    <row r="1" spans="1:21" ht="23.25" customHeight="1" x14ac:dyDescent="0.2">
      <c r="A1" s="116" t="str">
        <f>CONCATENATE(M1," Depressurization Table")</f>
        <v>UT-GOM2-1-H005-4FB-4 Depressurization Table</v>
      </c>
      <c r="B1" s="116"/>
      <c r="C1" s="116"/>
      <c r="D1" s="116"/>
      <c r="E1" s="116"/>
      <c r="F1" s="116"/>
      <c r="G1" s="116"/>
      <c r="H1" s="116"/>
      <c r="I1" s="116"/>
      <c r="M1" s="22" t="s">
        <v>49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 x14ac:dyDescent="0.2">
      <c r="M2" s="10" t="s">
        <v>26</v>
      </c>
    </row>
    <row r="3" spans="1:21" s="16" customFormat="1" ht="63" customHeight="1" x14ac:dyDescent="0.2">
      <c r="A3" s="13" t="s">
        <v>16</v>
      </c>
      <c r="B3" s="13" t="s">
        <v>17</v>
      </c>
      <c r="C3" s="13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5" t="s">
        <v>23</v>
      </c>
      <c r="I3" s="13" t="s">
        <v>24</v>
      </c>
    </row>
    <row r="4" spans="1:21" x14ac:dyDescent="0.2">
      <c r="A4" s="17">
        <f t="shared" ref="A4:A67" ca="1" si="0">INDIRECT(CONCATENATE("'",$M$1,"'!A",ROW()+2))</f>
        <v>1</v>
      </c>
      <c r="B4" s="18">
        <f t="shared" ref="B4:B67" ca="1" si="1">INDIRECT(CONCATENATE("'",$M$1,"'!D",ROW()+2))/10</f>
        <v>0</v>
      </c>
      <c r="C4" s="18">
        <f t="shared" ref="C4:C67" ca="1" si="2">INDIRECT(CONCATENATE("'",$M$1,"'!E",ROW()+2))/10</f>
        <v>0</v>
      </c>
      <c r="D4" s="19">
        <f ca="1">(INDIRECT(CONCATENATE("'",$M$1,"'!R",ROW()+2))+INDIRECT(CONCATENATE("'",$M$1,"'!T",ROW()+2)))/1000</f>
        <v>9.5670578930496977E-2</v>
      </c>
      <c r="E4" s="18">
        <f ca="1">INDIRECT(CONCATENATE("'",$M$1,"'!t",ROW()+2))</f>
        <v>95.670578930496973</v>
      </c>
      <c r="F4" s="68" t="str">
        <f ca="1">IF(INDIRECT(CONCATENATE("'",$M$1,"'!m",ROW()+2))="","",INDIRECT(CONCATENATE("'",$M$1,"'!m",ROW()+2)))</f>
        <v/>
      </c>
      <c r="G4" s="19">
        <f t="shared" ref="G4:G67" ca="1" si="3">INDIRECT(CONCATENATE("'",$M$1,"'!x",ROW()+2))</f>
        <v>0</v>
      </c>
      <c r="H4" s="20">
        <f t="shared" ref="H4:H7" ca="1" si="4">D4/MAX(D4:D26)</f>
        <v>4.3478260869565209E-2</v>
      </c>
      <c r="I4" s="19">
        <f ca="1">INDIRECT(CONCATENATE("'",$M$1,"'!y",ROW()+2))</f>
        <v>0</v>
      </c>
      <c r="J4" s="21"/>
    </row>
    <row r="5" spans="1:21" x14ac:dyDescent="0.2">
      <c r="A5" s="17">
        <f t="shared" ca="1" si="0"/>
        <v>2</v>
      </c>
      <c r="B5" s="18">
        <f t="shared" ca="1" si="1"/>
        <v>0</v>
      </c>
      <c r="C5" s="18">
        <f t="shared" ca="1" si="2"/>
        <v>0</v>
      </c>
      <c r="D5" s="19">
        <f t="shared" ref="D5:D68" ca="1" si="5">D4+(INDIRECT(CONCATENATE("'",$M$1,"'!R",ROW()+2))+INDIRECT(CONCATENATE("'",$M$1,"'!T",ROW()+2)))/1000</f>
        <v>0.19134115786099395</v>
      </c>
      <c r="E5" s="18">
        <f t="shared" ref="E5:E68" ca="1" si="6">INDIRECT(CONCATENATE("'",$M$1,"'!t",ROW()+2))</f>
        <v>95.670578930496973</v>
      </c>
      <c r="F5" s="68" t="str">
        <f t="shared" ref="F5:F68" ca="1" si="7">IF(INDIRECT(CONCATENATE("'",$M$1,"'!m",ROW()+2))="","",INDIRECT(CONCATENATE("'",$M$1,"'!m",ROW()+2)))</f>
        <v/>
      </c>
      <c r="G5" s="19">
        <f t="shared" ca="1" si="3"/>
        <v>2.5999999999999999E-2</v>
      </c>
      <c r="H5" s="20">
        <f t="shared" ca="1" si="4"/>
        <v>8.3333333333333315E-2</v>
      </c>
      <c r="I5" s="19">
        <f t="shared" ref="I5:I68" ca="1" si="8">INDIRECT(CONCATENATE("'",$M$1,"'!y",ROW()+2))</f>
        <v>-2.433941825264041E-2</v>
      </c>
      <c r="J5" s="21"/>
    </row>
    <row r="6" spans="1:21" x14ac:dyDescent="0.2">
      <c r="A6" s="17">
        <f t="shared" ca="1" si="0"/>
        <v>3</v>
      </c>
      <c r="B6" s="18">
        <f t="shared" ca="1" si="1"/>
        <v>0</v>
      </c>
      <c r="C6" s="18">
        <f t="shared" ca="1" si="2"/>
        <v>0</v>
      </c>
      <c r="D6" s="19">
        <f t="shared" ca="1" si="5"/>
        <v>0.28701173679149095</v>
      </c>
      <c r="E6" s="18">
        <f t="shared" ca="1" si="6"/>
        <v>95.670578930496973</v>
      </c>
      <c r="F6" s="68" t="str">
        <f t="shared" ca="1" si="7"/>
        <v/>
      </c>
      <c r="G6" s="19">
        <f t="shared" ca="1" si="3"/>
        <v>2.5999999999999999E-2</v>
      </c>
      <c r="H6" s="20">
        <f t="shared" ca="1" si="4"/>
        <v>0.11999999999999998</v>
      </c>
      <c r="I6" s="19">
        <f t="shared" ca="1" si="8"/>
        <v>0</v>
      </c>
      <c r="J6" s="21"/>
    </row>
    <row r="7" spans="1:21" x14ac:dyDescent="0.2">
      <c r="A7" s="17">
        <f t="shared" ca="1" si="0"/>
        <v>4</v>
      </c>
      <c r="B7" s="18">
        <f t="shared" ca="1" si="1"/>
        <v>0</v>
      </c>
      <c r="C7" s="18">
        <f t="shared" ca="1" si="2"/>
        <v>0</v>
      </c>
      <c r="D7" s="19">
        <f t="shared" ca="1" si="5"/>
        <v>0.38268231572198791</v>
      </c>
      <c r="E7" s="18">
        <f t="shared" ca="1" si="6"/>
        <v>95.670578930496973</v>
      </c>
      <c r="F7" s="68" t="str">
        <f t="shared" ca="1" si="7"/>
        <v/>
      </c>
      <c r="G7" s="19">
        <f t="shared" ca="1" si="3"/>
        <v>2.5999999999999999E-2</v>
      </c>
      <c r="H7" s="20">
        <f t="shared" ca="1" si="4"/>
        <v>0.1538461538461538</v>
      </c>
      <c r="I7" s="19">
        <f t="shared" ca="1" si="8"/>
        <v>0</v>
      </c>
      <c r="J7" s="21"/>
    </row>
    <row r="8" spans="1:21" x14ac:dyDescent="0.2">
      <c r="A8" s="17">
        <f t="shared" ca="1" si="0"/>
        <v>5</v>
      </c>
      <c r="B8" s="18">
        <f t="shared" ca="1" si="1"/>
        <v>0</v>
      </c>
      <c r="C8" s="18">
        <f t="shared" ca="1" si="2"/>
        <v>0</v>
      </c>
      <c r="D8" s="19">
        <f t="shared" ca="1" si="5"/>
        <v>0.47835289465248487</v>
      </c>
      <c r="E8" s="18">
        <f t="shared" ca="1" si="6"/>
        <v>95.670578930496973</v>
      </c>
      <c r="F8" s="68" t="str">
        <f t="shared" ca="1" si="7"/>
        <v/>
      </c>
      <c r="G8" s="19">
        <f t="shared" ca="1" si="3"/>
        <v>2.5999999999999999E-2</v>
      </c>
      <c r="H8" s="20">
        <f ca="1">D8/MAX(D8:D29)</f>
        <v>0.19230769230769226</v>
      </c>
      <c r="I8" s="19">
        <f t="shared" ca="1" si="8"/>
        <v>0</v>
      </c>
      <c r="J8" s="21"/>
    </row>
    <row r="9" spans="1:21" x14ac:dyDescent="0.2">
      <c r="A9" s="17">
        <f t="shared" ca="1" si="0"/>
        <v>6</v>
      </c>
      <c r="B9" s="18">
        <f t="shared" ca="1" si="1"/>
        <v>0</v>
      </c>
      <c r="C9" s="18">
        <f t="shared" ca="1" si="2"/>
        <v>0</v>
      </c>
      <c r="D9" s="19">
        <f t="shared" ca="1" si="5"/>
        <v>0.57402347358298189</v>
      </c>
      <c r="E9" s="18">
        <f t="shared" ca="1" si="6"/>
        <v>95.670578930496973</v>
      </c>
      <c r="F9" s="68" t="str">
        <f t="shared" ca="1" si="7"/>
        <v/>
      </c>
      <c r="G9" s="19">
        <f t="shared" ca="1" si="3"/>
        <v>2.5999999999999999E-2</v>
      </c>
      <c r="H9" s="20">
        <f ca="1">D9/MAX(D9:D29)</f>
        <v>0.23076923076923073</v>
      </c>
      <c r="I9" s="19">
        <f t="shared" ca="1" si="8"/>
        <v>0</v>
      </c>
      <c r="J9" s="21"/>
    </row>
    <row r="10" spans="1:21" x14ac:dyDescent="0.2">
      <c r="A10" s="17">
        <f t="shared" ca="1" si="0"/>
        <v>7</v>
      </c>
      <c r="B10" s="18">
        <f t="shared" ca="1" si="1"/>
        <v>0</v>
      </c>
      <c r="C10" s="18">
        <f t="shared" ca="1" si="2"/>
        <v>0</v>
      </c>
      <c r="D10" s="19">
        <f t="shared" ca="1" si="5"/>
        <v>0.66969405251347891</v>
      </c>
      <c r="E10" s="18">
        <f t="shared" ca="1" si="6"/>
        <v>95.670578930496973</v>
      </c>
      <c r="F10" s="68" t="str">
        <f t="shared" ca="1" si="7"/>
        <v/>
      </c>
      <c r="G10" s="19">
        <f t="shared" ca="1" si="3"/>
        <v>2.5999999999999999E-2</v>
      </c>
      <c r="H10" s="20">
        <f ca="1">D10/MAX(D10:D29)</f>
        <v>0.26923076923076916</v>
      </c>
      <c r="I10" s="19">
        <f t="shared" ca="1" si="8"/>
        <v>0</v>
      </c>
      <c r="J10" s="21"/>
    </row>
    <row r="11" spans="1:21" x14ac:dyDescent="0.2">
      <c r="A11" s="17">
        <f t="shared" ca="1" si="0"/>
        <v>8</v>
      </c>
      <c r="B11" s="18">
        <f t="shared" ca="1" si="1"/>
        <v>0</v>
      </c>
      <c r="C11" s="18">
        <f t="shared" ca="1" si="2"/>
        <v>0</v>
      </c>
      <c r="D11" s="19">
        <f t="shared" ca="1" si="5"/>
        <v>0.76536463144397593</v>
      </c>
      <c r="E11" s="18">
        <f t="shared" ca="1" si="6"/>
        <v>95.670578930496973</v>
      </c>
      <c r="F11" s="68" t="str">
        <f t="shared" ca="1" si="7"/>
        <v/>
      </c>
      <c r="G11" s="19">
        <f t="shared" ca="1" si="3"/>
        <v>2.5999999999999999E-2</v>
      </c>
      <c r="H11" s="20">
        <f t="shared" ref="H11:H26" ca="1" si="9">D11/MAX(D11:D29)</f>
        <v>0.30769230769230765</v>
      </c>
      <c r="I11" s="19">
        <f t="shared" ca="1" si="8"/>
        <v>0</v>
      </c>
      <c r="J11" s="21"/>
    </row>
    <row r="12" spans="1:21" x14ac:dyDescent="0.2">
      <c r="A12" s="17">
        <f t="shared" ca="1" si="0"/>
        <v>9</v>
      </c>
      <c r="B12" s="18">
        <f t="shared" ca="1" si="1"/>
        <v>0</v>
      </c>
      <c r="C12" s="18">
        <f t="shared" ca="1" si="2"/>
        <v>0</v>
      </c>
      <c r="D12" s="19">
        <f t="shared" ca="1" si="5"/>
        <v>0.86103521037447295</v>
      </c>
      <c r="E12" s="18">
        <f t="shared" ca="1" si="6"/>
        <v>95.670578930496973</v>
      </c>
      <c r="F12" s="68" t="str">
        <f t="shared" ca="1" si="7"/>
        <v/>
      </c>
      <c r="G12" s="19">
        <f t="shared" ca="1" si="3"/>
        <v>2.5999999999999999E-2</v>
      </c>
      <c r="H12" s="20">
        <f t="shared" ca="1" si="9"/>
        <v>0.33333333333333331</v>
      </c>
      <c r="I12" s="19">
        <f t="shared" ca="1" si="8"/>
        <v>0</v>
      </c>
      <c r="J12" s="21"/>
    </row>
    <row r="13" spans="1:21" x14ac:dyDescent="0.2">
      <c r="A13" s="17">
        <f t="shared" ca="1" si="0"/>
        <v>10</v>
      </c>
      <c r="B13" s="18">
        <f t="shared" ca="1" si="1"/>
        <v>0</v>
      </c>
      <c r="C13" s="18">
        <f t="shared" ca="1" si="2"/>
        <v>0</v>
      </c>
      <c r="D13" s="19">
        <f t="shared" ca="1" si="5"/>
        <v>0.95670578930496997</v>
      </c>
      <c r="E13" s="18">
        <f t="shared" ca="1" si="6"/>
        <v>95.670578930496973</v>
      </c>
      <c r="F13" s="68" t="str">
        <f t="shared" ca="1" si="7"/>
        <v/>
      </c>
      <c r="G13" s="19">
        <f t="shared" ca="1" si="3"/>
        <v>2.5999999999999999E-2</v>
      </c>
      <c r="H13" s="20">
        <f t="shared" ca="1" si="9"/>
        <v>0.3571428571428571</v>
      </c>
      <c r="I13" s="19">
        <f t="shared" ca="1" si="8"/>
        <v>0</v>
      </c>
      <c r="J13" s="21"/>
    </row>
    <row r="14" spans="1:21" x14ac:dyDescent="0.2">
      <c r="A14" s="17">
        <f t="shared" ca="1" si="0"/>
        <v>11</v>
      </c>
      <c r="B14" s="18">
        <f t="shared" ca="1" si="1"/>
        <v>0</v>
      </c>
      <c r="C14" s="18">
        <f t="shared" ca="1" si="2"/>
        <v>0</v>
      </c>
      <c r="D14" s="19">
        <f t="shared" ca="1" si="5"/>
        <v>1.052376368235467</v>
      </c>
      <c r="E14" s="18">
        <f t="shared" ca="1" si="6"/>
        <v>95.670578930496973</v>
      </c>
      <c r="F14" s="68" t="str">
        <f t="shared" ca="1" si="7"/>
        <v/>
      </c>
      <c r="G14" s="19">
        <f t="shared" ca="1" si="3"/>
        <v>2.5999999999999999E-2</v>
      </c>
      <c r="H14" s="20">
        <f t="shared" ca="1" si="9"/>
        <v>0.37931034482758619</v>
      </c>
      <c r="I14" s="19">
        <f t="shared" ca="1" si="8"/>
        <v>0</v>
      </c>
      <c r="J14" s="21"/>
    </row>
    <row r="15" spans="1:21" x14ac:dyDescent="0.2">
      <c r="A15" s="17">
        <f t="shared" ca="1" si="0"/>
        <v>12</v>
      </c>
      <c r="B15" s="18">
        <f t="shared" ca="1" si="1"/>
        <v>0</v>
      </c>
      <c r="C15" s="18">
        <f t="shared" ca="1" si="2"/>
        <v>0</v>
      </c>
      <c r="D15" s="19">
        <f t="shared" ca="1" si="5"/>
        <v>1.148046947165964</v>
      </c>
      <c r="E15" s="18">
        <f t="shared" ca="1" si="6"/>
        <v>95.670578930496973</v>
      </c>
      <c r="F15" s="68" t="str">
        <f t="shared" ca="1" si="7"/>
        <v/>
      </c>
      <c r="G15" s="19">
        <f t="shared" ca="1" si="3"/>
        <v>2.5999999999999999E-2</v>
      </c>
      <c r="H15" s="20">
        <f t="shared" ca="1" si="9"/>
        <v>0.39999999999999997</v>
      </c>
      <c r="I15" s="19">
        <f t="shared" ca="1" si="8"/>
        <v>0</v>
      </c>
      <c r="J15" s="21"/>
    </row>
    <row r="16" spans="1:21" x14ac:dyDescent="0.2">
      <c r="A16" s="17">
        <f t="shared" ca="1" si="0"/>
        <v>13</v>
      </c>
      <c r="B16" s="18">
        <f t="shared" ca="1" si="1"/>
        <v>0</v>
      </c>
      <c r="C16" s="18">
        <f t="shared" ca="1" si="2"/>
        <v>0</v>
      </c>
      <c r="D16" s="19">
        <f t="shared" ca="1" si="5"/>
        <v>1.243717526096461</v>
      </c>
      <c r="E16" s="18">
        <f t="shared" ca="1" si="6"/>
        <v>95.670578930496973</v>
      </c>
      <c r="F16" s="68" t="str">
        <f t="shared" ca="1" si="7"/>
        <v/>
      </c>
      <c r="G16" s="19">
        <f t="shared" ca="1" si="3"/>
        <v>2.5999999999999999E-2</v>
      </c>
      <c r="H16" s="20">
        <f t="shared" ca="1" si="9"/>
        <v>0.41935483870967738</v>
      </c>
      <c r="I16" s="19">
        <f t="shared" ca="1" si="8"/>
        <v>0</v>
      </c>
      <c r="J16" s="21"/>
    </row>
    <row r="17" spans="1:10" x14ac:dyDescent="0.2">
      <c r="A17" s="17">
        <f t="shared" ca="1" si="0"/>
        <v>14</v>
      </c>
      <c r="B17" s="18">
        <f t="shared" ca="1" si="1"/>
        <v>0</v>
      </c>
      <c r="C17" s="18">
        <f t="shared" ca="1" si="2"/>
        <v>0</v>
      </c>
      <c r="D17" s="19">
        <f t="shared" ca="1" si="5"/>
        <v>1.339388105026958</v>
      </c>
      <c r="E17" s="18">
        <f t="shared" ca="1" si="6"/>
        <v>95.670578930496973</v>
      </c>
      <c r="F17" s="68" t="str">
        <f t="shared" ca="1" si="7"/>
        <v/>
      </c>
      <c r="G17" s="19">
        <f t="shared" ca="1" si="3"/>
        <v>2.5999999999999999E-2</v>
      </c>
      <c r="H17" s="20">
        <f t="shared" ca="1" si="9"/>
        <v>0.4375</v>
      </c>
      <c r="I17" s="19">
        <f t="shared" ca="1" si="8"/>
        <v>0</v>
      </c>
      <c r="J17" s="21"/>
    </row>
    <row r="18" spans="1:10" x14ac:dyDescent="0.2">
      <c r="A18" s="17">
        <f t="shared" ca="1" si="0"/>
        <v>15</v>
      </c>
      <c r="B18" s="18">
        <f t="shared" ca="1" si="1"/>
        <v>0</v>
      </c>
      <c r="C18" s="18">
        <f t="shared" ca="1" si="2"/>
        <v>0</v>
      </c>
      <c r="D18" s="19">
        <f t="shared" ca="1" si="5"/>
        <v>1.4350586839574551</v>
      </c>
      <c r="E18" s="18">
        <f t="shared" ca="1" si="6"/>
        <v>95.670578930496973</v>
      </c>
      <c r="F18" s="68" t="str">
        <f t="shared" ca="1" si="7"/>
        <v/>
      </c>
      <c r="G18" s="19">
        <f t="shared" ca="1" si="3"/>
        <v>2.5999999999999999E-2</v>
      </c>
      <c r="H18" s="20">
        <f t="shared" ca="1" si="9"/>
        <v>0.45454545454545453</v>
      </c>
      <c r="I18" s="19">
        <f t="shared" ca="1" si="8"/>
        <v>0</v>
      </c>
      <c r="J18" s="21"/>
    </row>
    <row r="19" spans="1:10" x14ac:dyDescent="0.2">
      <c r="A19" s="17">
        <f t="shared" ca="1" si="0"/>
        <v>16</v>
      </c>
      <c r="B19" s="18">
        <f t="shared" ca="1" si="1"/>
        <v>0</v>
      </c>
      <c r="C19" s="18">
        <f t="shared" ca="1" si="2"/>
        <v>0</v>
      </c>
      <c r="D19" s="19">
        <f t="shared" ca="1" si="5"/>
        <v>1.5307292628879521</v>
      </c>
      <c r="E19" s="18">
        <f t="shared" ca="1" si="6"/>
        <v>95.670578930496973</v>
      </c>
      <c r="F19" s="68" t="str">
        <f t="shared" ca="1" si="7"/>
        <v/>
      </c>
      <c r="G19" s="19">
        <f t="shared" ca="1" si="3"/>
        <v>2.5999999999999999E-2</v>
      </c>
      <c r="H19" s="20">
        <f t="shared" ca="1" si="9"/>
        <v>0.47058823529411764</v>
      </c>
      <c r="I19" s="19">
        <f t="shared" ca="1" si="8"/>
        <v>0</v>
      </c>
      <c r="J19" s="21"/>
    </row>
    <row r="20" spans="1:10" x14ac:dyDescent="0.2">
      <c r="A20" s="17">
        <f t="shared" ca="1" si="0"/>
        <v>17</v>
      </c>
      <c r="B20" s="18">
        <f t="shared" ca="1" si="1"/>
        <v>0</v>
      </c>
      <c r="C20" s="18">
        <f t="shared" ca="1" si="2"/>
        <v>0</v>
      </c>
      <c r="D20" s="19">
        <f t="shared" ca="1" si="5"/>
        <v>1.6263998418184491</v>
      </c>
      <c r="E20" s="18">
        <f t="shared" ca="1" si="6"/>
        <v>95.670578930496973</v>
      </c>
      <c r="F20" s="68" t="str">
        <f t="shared" ca="1" si="7"/>
        <v/>
      </c>
      <c r="G20" s="19">
        <f t="shared" ca="1" si="3"/>
        <v>2.5999999999999999E-2</v>
      </c>
      <c r="H20" s="20">
        <f t="shared" ca="1" si="9"/>
        <v>0.48571428571428571</v>
      </c>
      <c r="I20" s="19">
        <f t="shared" ca="1" si="8"/>
        <v>0</v>
      </c>
    </row>
    <row r="21" spans="1:10" x14ac:dyDescent="0.2">
      <c r="A21" s="17">
        <f t="shared" ca="1" si="0"/>
        <v>18</v>
      </c>
      <c r="B21" s="18">
        <f t="shared" ca="1" si="1"/>
        <v>0</v>
      </c>
      <c r="C21" s="18">
        <f t="shared" ca="1" si="2"/>
        <v>0</v>
      </c>
      <c r="D21" s="19">
        <f t="shared" ca="1" si="5"/>
        <v>1.7220704207489461</v>
      </c>
      <c r="E21" s="18">
        <f t="shared" ca="1" si="6"/>
        <v>95.670578930496973</v>
      </c>
      <c r="F21" s="68" t="str">
        <f t="shared" ca="1" si="7"/>
        <v/>
      </c>
      <c r="G21" s="19">
        <f t="shared" ca="1" si="3"/>
        <v>2.5999999999999999E-2</v>
      </c>
      <c r="H21" s="20">
        <f t="shared" ca="1" si="9"/>
        <v>0.5</v>
      </c>
      <c r="I21" s="19">
        <f t="shared" ca="1" si="8"/>
        <v>0</v>
      </c>
    </row>
    <row r="22" spans="1:10" x14ac:dyDescent="0.2">
      <c r="A22" s="17">
        <f t="shared" ca="1" si="0"/>
        <v>19</v>
      </c>
      <c r="B22" s="18">
        <f t="shared" ca="1" si="1"/>
        <v>0</v>
      </c>
      <c r="C22" s="18">
        <f t="shared" ca="1" si="2"/>
        <v>0</v>
      </c>
      <c r="D22" s="19">
        <f t="shared" ca="1" si="5"/>
        <v>1.8177409996794431</v>
      </c>
      <c r="E22" s="18">
        <f t="shared" ca="1" si="6"/>
        <v>95.670578930496973</v>
      </c>
      <c r="F22" s="68" t="str">
        <f t="shared" ca="1" si="7"/>
        <v/>
      </c>
      <c r="G22" s="19">
        <f t="shared" ca="1" si="3"/>
        <v>2.5999999999999999E-2</v>
      </c>
      <c r="H22" s="20">
        <f t="shared" ca="1" si="9"/>
        <v>0.51351351351351349</v>
      </c>
      <c r="I22" s="19">
        <f t="shared" ca="1" si="8"/>
        <v>0</v>
      </c>
    </row>
    <row r="23" spans="1:10" x14ac:dyDescent="0.2">
      <c r="A23" s="17">
        <f t="shared" ca="1" si="0"/>
        <v>20</v>
      </c>
      <c r="B23" s="18">
        <f t="shared" ca="1" si="1"/>
        <v>0</v>
      </c>
      <c r="C23" s="18">
        <f t="shared" ca="1" si="2"/>
        <v>0</v>
      </c>
      <c r="D23" s="19">
        <f t="shared" ca="1" si="5"/>
        <v>1.9134115786099402</v>
      </c>
      <c r="E23" s="18">
        <f t="shared" ca="1" si="6"/>
        <v>95.670578930496973</v>
      </c>
      <c r="F23" s="68" t="str">
        <f t="shared" ca="1" si="7"/>
        <v/>
      </c>
      <c r="G23" s="19">
        <f t="shared" ca="1" si="3"/>
        <v>2.5999999999999999E-2</v>
      </c>
      <c r="H23" s="20">
        <f t="shared" ca="1" si="9"/>
        <v>0.52631578947368418</v>
      </c>
      <c r="I23" s="19">
        <f t="shared" ca="1" si="8"/>
        <v>0</v>
      </c>
    </row>
    <row r="24" spans="1:10" x14ac:dyDescent="0.2">
      <c r="A24" s="17">
        <f t="shared" ca="1" si="0"/>
        <v>21</v>
      </c>
      <c r="B24" s="18">
        <f t="shared" ca="1" si="1"/>
        <v>0</v>
      </c>
      <c r="C24" s="18">
        <f t="shared" ca="1" si="2"/>
        <v>0</v>
      </c>
      <c r="D24" s="19">
        <f t="shared" ca="1" si="5"/>
        <v>2.009082157540437</v>
      </c>
      <c r="E24" s="18">
        <f t="shared" ca="1" si="6"/>
        <v>95.670578930496973</v>
      </c>
      <c r="F24" s="68" t="str">
        <f t="shared" ca="1" si="7"/>
        <v/>
      </c>
      <c r="G24" s="19">
        <f t="shared" ca="1" si="3"/>
        <v>2.5999999999999999E-2</v>
      </c>
      <c r="H24" s="20">
        <f t="shared" ca="1" si="9"/>
        <v>0.53846153846153844</v>
      </c>
      <c r="I24" s="19">
        <f t="shared" ca="1" si="8"/>
        <v>0</v>
      </c>
    </row>
    <row r="25" spans="1:10" x14ac:dyDescent="0.2">
      <c r="A25" s="17">
        <f t="shared" ca="1" si="0"/>
        <v>22</v>
      </c>
      <c r="B25" s="18">
        <f t="shared" ca="1" si="1"/>
        <v>0</v>
      </c>
      <c r="C25" s="18">
        <f t="shared" ca="1" si="2"/>
        <v>0</v>
      </c>
      <c r="D25" s="19">
        <f t="shared" ca="1" si="5"/>
        <v>2.104752736470934</v>
      </c>
      <c r="E25" s="18">
        <f t="shared" ca="1" si="6"/>
        <v>95.670578930496973</v>
      </c>
      <c r="F25" s="68" t="str">
        <f t="shared" ca="1" si="7"/>
        <v/>
      </c>
      <c r="G25" s="19">
        <f t="shared" ca="1" si="3"/>
        <v>2.5999999999999999E-2</v>
      </c>
      <c r="H25" s="20">
        <f t="shared" ca="1" si="9"/>
        <v>0.54999999999999993</v>
      </c>
      <c r="I25" s="19">
        <f t="shared" ca="1" si="8"/>
        <v>0</v>
      </c>
    </row>
    <row r="26" spans="1:10" x14ac:dyDescent="0.2">
      <c r="A26" s="17">
        <f t="shared" ca="1" si="0"/>
        <v>23</v>
      </c>
      <c r="B26" s="18">
        <f t="shared" ca="1" si="1"/>
        <v>0</v>
      </c>
      <c r="C26" s="18">
        <f t="shared" ca="1" si="2"/>
        <v>0</v>
      </c>
      <c r="D26" s="19">
        <f t="shared" ca="1" si="5"/>
        <v>2.200423315401431</v>
      </c>
      <c r="E26" s="18">
        <f t="shared" ca="1" si="6"/>
        <v>95.670578930496973</v>
      </c>
      <c r="F26" s="68" t="str">
        <f t="shared" ca="1" si="7"/>
        <v/>
      </c>
      <c r="G26" s="19">
        <f t="shared" ca="1" si="3"/>
        <v>2.5999999999999999E-2</v>
      </c>
      <c r="H26" s="20">
        <f t="shared" ca="1" si="9"/>
        <v>0.5609756097560975</v>
      </c>
      <c r="I26" s="19">
        <f t="shared" ca="1" si="8"/>
        <v>0</v>
      </c>
    </row>
    <row r="27" spans="1:10" x14ac:dyDescent="0.2">
      <c r="A27" s="17">
        <f t="shared" ca="1" si="0"/>
        <v>24</v>
      </c>
      <c r="B27" s="18">
        <f t="shared" ca="1" si="1"/>
        <v>0</v>
      </c>
      <c r="C27" s="18">
        <f t="shared" ca="1" si="2"/>
        <v>0</v>
      </c>
      <c r="D27" s="19">
        <f t="shared" ca="1" si="5"/>
        <v>2.296093894331928</v>
      </c>
      <c r="E27" s="18">
        <f t="shared" ca="1" si="6"/>
        <v>95.670578930496973</v>
      </c>
      <c r="F27" s="68" t="str">
        <f t="shared" ca="1" si="7"/>
        <v/>
      </c>
      <c r="G27" s="19">
        <f t="shared" ca="1" si="3"/>
        <v>2.5999999999999999E-2</v>
      </c>
      <c r="H27" s="20">
        <f t="shared" ref="H27:H76" ca="1" si="10">D27/MAX(D27:D45)</f>
        <v>0.5714285714285714</v>
      </c>
      <c r="I27" s="19">
        <f t="shared" ca="1" si="8"/>
        <v>0</v>
      </c>
    </row>
    <row r="28" spans="1:10" x14ac:dyDescent="0.2">
      <c r="A28" s="17">
        <f t="shared" ca="1" si="0"/>
        <v>25</v>
      </c>
      <c r="B28" s="18">
        <f t="shared" ca="1" si="1"/>
        <v>0</v>
      </c>
      <c r="C28" s="18">
        <f t="shared" ca="1" si="2"/>
        <v>0</v>
      </c>
      <c r="D28" s="19">
        <f t="shared" ca="1" si="5"/>
        <v>2.391764473262425</v>
      </c>
      <c r="E28" s="18">
        <f t="shared" ca="1" si="6"/>
        <v>95.670578930496973</v>
      </c>
      <c r="F28" s="68" t="str">
        <f t="shared" ca="1" si="7"/>
        <v/>
      </c>
      <c r="G28" s="19">
        <f t="shared" ca="1" si="3"/>
        <v>2.5999999999999999E-2</v>
      </c>
      <c r="H28" s="20">
        <f t="shared" ca="1" si="10"/>
        <v>0.58139534883720934</v>
      </c>
      <c r="I28" s="19">
        <f t="shared" ca="1" si="8"/>
        <v>0</v>
      </c>
    </row>
    <row r="29" spans="1:10" x14ac:dyDescent="0.2">
      <c r="A29" s="17">
        <f t="shared" ca="1" si="0"/>
        <v>26</v>
      </c>
      <c r="B29" s="18">
        <f t="shared" ca="1" si="1"/>
        <v>0</v>
      </c>
      <c r="C29" s="18">
        <f t="shared" ca="1" si="2"/>
        <v>0</v>
      </c>
      <c r="D29" s="19">
        <f t="shared" ca="1" si="5"/>
        <v>2.487435052192922</v>
      </c>
      <c r="E29" s="18">
        <f t="shared" ca="1" si="6"/>
        <v>95.670578930496973</v>
      </c>
      <c r="F29" s="68" t="str">
        <f t="shared" ca="1" si="7"/>
        <v/>
      </c>
      <c r="G29" s="19">
        <f t="shared" ca="1" si="3"/>
        <v>2.5999999999999999E-2</v>
      </c>
      <c r="H29" s="20">
        <f t="shared" ca="1" si="10"/>
        <v>0.59090909090909105</v>
      </c>
      <c r="I29" s="19">
        <f t="shared" ca="1" si="8"/>
        <v>0</v>
      </c>
    </row>
    <row r="30" spans="1:10" x14ac:dyDescent="0.2">
      <c r="A30" s="17">
        <f t="shared" ca="1" si="0"/>
        <v>27</v>
      </c>
      <c r="B30" s="18">
        <f t="shared" ca="1" si="1"/>
        <v>0</v>
      </c>
      <c r="C30" s="18">
        <f t="shared" ca="1" si="2"/>
        <v>0</v>
      </c>
      <c r="D30" s="19">
        <f t="shared" ca="1" si="5"/>
        <v>2.5831056311234191</v>
      </c>
      <c r="E30" s="18">
        <f t="shared" ca="1" si="6"/>
        <v>95.670578930496973</v>
      </c>
      <c r="F30" s="68" t="str">
        <f t="shared" ca="1" si="7"/>
        <v/>
      </c>
      <c r="G30" s="19">
        <f t="shared" ca="1" si="3"/>
        <v>2.5999999999999999E-2</v>
      </c>
      <c r="H30" s="20">
        <f t="shared" ca="1" si="10"/>
        <v>0.6000000000000002</v>
      </c>
      <c r="I30" s="19">
        <f t="shared" ca="1" si="8"/>
        <v>0</v>
      </c>
    </row>
    <row r="31" spans="1:10" x14ac:dyDescent="0.2">
      <c r="A31" s="17">
        <f t="shared" ca="1" si="0"/>
        <v>28</v>
      </c>
      <c r="B31" s="18">
        <f t="shared" ca="1" si="1"/>
        <v>0</v>
      </c>
      <c r="C31" s="18">
        <f t="shared" ca="1" si="2"/>
        <v>0</v>
      </c>
      <c r="D31" s="19">
        <f t="shared" ca="1" si="5"/>
        <v>2.6787762100539161</v>
      </c>
      <c r="E31" s="18">
        <f t="shared" ca="1" si="6"/>
        <v>95.670578930496973</v>
      </c>
      <c r="F31" s="68" t="str">
        <f t="shared" ca="1" si="7"/>
        <v/>
      </c>
      <c r="G31" s="19">
        <f t="shared" ca="1" si="3"/>
        <v>2.5999999999999999E-2</v>
      </c>
      <c r="H31" s="20">
        <f t="shared" ca="1" si="10"/>
        <v>0.6086956521739133</v>
      </c>
      <c r="I31" s="19">
        <f t="shared" ca="1" si="8"/>
        <v>0</v>
      </c>
    </row>
    <row r="32" spans="1:10" x14ac:dyDescent="0.2">
      <c r="A32" s="17">
        <f t="shared" ca="1" si="0"/>
        <v>29</v>
      </c>
      <c r="B32" s="18">
        <f t="shared" ca="1" si="1"/>
        <v>0</v>
      </c>
      <c r="C32" s="18">
        <f t="shared" ca="1" si="2"/>
        <v>0</v>
      </c>
      <c r="D32" s="19">
        <f t="shared" ca="1" si="5"/>
        <v>2.7744467889844131</v>
      </c>
      <c r="E32" s="18">
        <f t="shared" ca="1" si="6"/>
        <v>95.670578930496973</v>
      </c>
      <c r="F32" s="68" t="str">
        <f t="shared" ca="1" si="7"/>
        <v/>
      </c>
      <c r="G32" s="19">
        <f t="shared" ca="1" si="3"/>
        <v>2.5999999999999999E-2</v>
      </c>
      <c r="H32" s="20">
        <f t="shared" ca="1" si="10"/>
        <v>0.61702127659574502</v>
      </c>
      <c r="I32" s="19">
        <f t="shared" ca="1" si="8"/>
        <v>0</v>
      </c>
    </row>
    <row r="33" spans="1:9" x14ac:dyDescent="0.2">
      <c r="A33" s="17">
        <f t="shared" ca="1" si="0"/>
        <v>30</v>
      </c>
      <c r="B33" s="18">
        <f t="shared" ca="1" si="1"/>
        <v>0</v>
      </c>
      <c r="C33" s="18">
        <f t="shared" ca="1" si="2"/>
        <v>0</v>
      </c>
      <c r="D33" s="19">
        <f t="shared" ca="1" si="5"/>
        <v>2.8701173679149101</v>
      </c>
      <c r="E33" s="18">
        <f t="shared" ca="1" si="6"/>
        <v>95.670578930496973</v>
      </c>
      <c r="F33" s="68" t="str">
        <f t="shared" ca="1" si="7"/>
        <v/>
      </c>
      <c r="G33" s="19">
        <f t="shared" ca="1" si="3"/>
        <v>2.5999999999999999E-2</v>
      </c>
      <c r="H33" s="20">
        <f t="shared" ca="1" si="10"/>
        <v>0.62500000000000033</v>
      </c>
      <c r="I33" s="19">
        <f t="shared" ca="1" si="8"/>
        <v>0</v>
      </c>
    </row>
    <row r="34" spans="1:9" x14ac:dyDescent="0.2">
      <c r="A34" s="17">
        <f t="shared" ca="1" si="0"/>
        <v>31</v>
      </c>
      <c r="B34" s="18">
        <f t="shared" ca="1" si="1"/>
        <v>0</v>
      </c>
      <c r="C34" s="18">
        <f t="shared" ca="1" si="2"/>
        <v>0</v>
      </c>
      <c r="D34" s="19">
        <f t="shared" ca="1" si="5"/>
        <v>2.9657879468454071</v>
      </c>
      <c r="E34" s="18">
        <f t="shared" ca="1" si="6"/>
        <v>95.670578930496973</v>
      </c>
      <c r="F34" s="68" t="str">
        <f t="shared" ca="1" si="7"/>
        <v/>
      </c>
      <c r="G34" s="19">
        <f t="shared" ca="1" si="3"/>
        <v>2.5999999999999999E-2</v>
      </c>
      <c r="H34" s="20">
        <f t="shared" ca="1" si="10"/>
        <v>0.63265306122449028</v>
      </c>
      <c r="I34" s="19">
        <f t="shared" ca="1" si="8"/>
        <v>0</v>
      </c>
    </row>
    <row r="35" spans="1:9" x14ac:dyDescent="0.2">
      <c r="A35" s="17">
        <f t="shared" ca="1" si="0"/>
        <v>32</v>
      </c>
      <c r="B35" s="18">
        <f t="shared" ca="1" si="1"/>
        <v>0</v>
      </c>
      <c r="C35" s="18">
        <f t="shared" ca="1" si="2"/>
        <v>0</v>
      </c>
      <c r="D35" s="19">
        <f t="shared" ca="1" si="5"/>
        <v>3.0614585257759042</v>
      </c>
      <c r="E35" s="18">
        <f t="shared" ca="1" si="6"/>
        <v>95.670578930496973</v>
      </c>
      <c r="F35" s="68" t="str">
        <f t="shared" ca="1" si="7"/>
        <v/>
      </c>
      <c r="G35" s="19">
        <f t="shared" ca="1" si="3"/>
        <v>2.5999999999999999E-2</v>
      </c>
      <c r="H35" s="20">
        <f t="shared" ca="1" si="10"/>
        <v>0.64000000000000046</v>
      </c>
      <c r="I35" s="19">
        <f t="shared" ca="1" si="8"/>
        <v>0</v>
      </c>
    </row>
    <row r="36" spans="1:9" x14ac:dyDescent="0.2">
      <c r="A36" s="17">
        <f t="shared" ca="1" si="0"/>
        <v>33</v>
      </c>
      <c r="B36" s="18">
        <f t="shared" ca="1" si="1"/>
        <v>0</v>
      </c>
      <c r="C36" s="18">
        <f t="shared" ca="1" si="2"/>
        <v>0</v>
      </c>
      <c r="D36" s="19">
        <f t="shared" ca="1" si="5"/>
        <v>3.1571291047064012</v>
      </c>
      <c r="E36" s="18">
        <f t="shared" ca="1" si="6"/>
        <v>95.670578930496973</v>
      </c>
      <c r="F36" s="68" t="str">
        <f t="shared" ca="1" si="7"/>
        <v/>
      </c>
      <c r="G36" s="19">
        <f t="shared" ca="1" si="3"/>
        <v>2.5999999999999999E-2</v>
      </c>
      <c r="H36" s="20">
        <f t="shared" ca="1" si="10"/>
        <v>0.64705882352941235</v>
      </c>
      <c r="I36" s="19">
        <f t="shared" ca="1" si="8"/>
        <v>0</v>
      </c>
    </row>
    <row r="37" spans="1:9" x14ac:dyDescent="0.2">
      <c r="A37" s="17">
        <f t="shared" ca="1" si="0"/>
        <v>34</v>
      </c>
      <c r="B37" s="18">
        <f t="shared" ca="1" si="1"/>
        <v>0</v>
      </c>
      <c r="C37" s="18">
        <f t="shared" ca="1" si="2"/>
        <v>0</v>
      </c>
      <c r="D37" s="19">
        <f t="shared" ca="1" si="5"/>
        <v>3.2527996836368982</v>
      </c>
      <c r="E37" s="18">
        <f t="shared" ca="1" si="6"/>
        <v>95.670578930496973</v>
      </c>
      <c r="F37" s="68" t="str">
        <f t="shared" ca="1" si="7"/>
        <v/>
      </c>
      <c r="G37" s="19">
        <f t="shared" ca="1" si="3"/>
        <v>2.5999999999999999E-2</v>
      </c>
      <c r="H37" s="20">
        <f t="shared" ca="1" si="10"/>
        <v>0.65384615384615441</v>
      </c>
      <c r="I37" s="19">
        <f t="shared" ca="1" si="8"/>
        <v>0</v>
      </c>
    </row>
    <row r="38" spans="1:9" x14ac:dyDescent="0.2">
      <c r="A38" s="17">
        <f t="shared" ca="1" si="0"/>
        <v>35</v>
      </c>
      <c r="B38" s="18">
        <f t="shared" ca="1" si="1"/>
        <v>0</v>
      </c>
      <c r="C38" s="18">
        <f t="shared" ca="1" si="2"/>
        <v>0</v>
      </c>
      <c r="D38" s="19">
        <f t="shared" ca="1" si="5"/>
        <v>3.3484702625673952</v>
      </c>
      <c r="E38" s="18">
        <f t="shared" ca="1" si="6"/>
        <v>95.670578930496973</v>
      </c>
      <c r="F38" s="68" t="str">
        <f t="shared" ca="1" si="7"/>
        <v/>
      </c>
      <c r="G38" s="19">
        <f t="shared" ca="1" si="3"/>
        <v>2.5999999999999999E-2</v>
      </c>
      <c r="H38" s="20">
        <f t="shared" ca="1" si="10"/>
        <v>0.66037735849056667</v>
      </c>
      <c r="I38" s="19">
        <f t="shared" ca="1" si="8"/>
        <v>0</v>
      </c>
    </row>
    <row r="39" spans="1:9" x14ac:dyDescent="0.2">
      <c r="A39" s="17">
        <f t="shared" ca="1" si="0"/>
        <v>36</v>
      </c>
      <c r="B39" s="18">
        <f t="shared" ca="1" si="1"/>
        <v>0</v>
      </c>
      <c r="C39" s="18">
        <f t="shared" ca="1" si="2"/>
        <v>0</v>
      </c>
      <c r="D39" s="19">
        <f t="shared" ca="1" si="5"/>
        <v>3.4441408414978922</v>
      </c>
      <c r="E39" s="18">
        <f t="shared" ca="1" si="6"/>
        <v>95.670578930496973</v>
      </c>
      <c r="F39" s="68" t="str">
        <f t="shared" ca="1" si="7"/>
        <v/>
      </c>
      <c r="G39" s="19">
        <f t="shared" ca="1" si="3"/>
        <v>2.5999999999999999E-2</v>
      </c>
      <c r="H39" s="20">
        <f t="shared" ca="1" si="10"/>
        <v>0.66666666666666741</v>
      </c>
      <c r="I39" s="19">
        <f t="shared" ca="1" si="8"/>
        <v>0</v>
      </c>
    </row>
    <row r="40" spans="1:9" x14ac:dyDescent="0.2">
      <c r="A40" s="17">
        <f t="shared" ca="1" si="0"/>
        <v>37</v>
      </c>
      <c r="B40" s="18">
        <f t="shared" ca="1" si="1"/>
        <v>0</v>
      </c>
      <c r="C40" s="18">
        <f t="shared" ca="1" si="2"/>
        <v>0</v>
      </c>
      <c r="D40" s="19">
        <f t="shared" ca="1" si="5"/>
        <v>3.5398114204283893</v>
      </c>
      <c r="E40" s="18">
        <f t="shared" ca="1" si="6"/>
        <v>95.670578930496973</v>
      </c>
      <c r="F40" s="68" t="str">
        <f t="shared" ca="1" si="7"/>
        <v/>
      </c>
      <c r="G40" s="19">
        <f t="shared" ca="1" si="3"/>
        <v>2.5999999999999999E-2</v>
      </c>
      <c r="H40" s="20">
        <f t="shared" ca="1" si="10"/>
        <v>0.67272727272727351</v>
      </c>
      <c r="I40" s="19">
        <f t="shared" ca="1" si="8"/>
        <v>0</v>
      </c>
    </row>
    <row r="41" spans="1:9" x14ac:dyDescent="0.2">
      <c r="A41" s="17">
        <f t="shared" ca="1" si="0"/>
        <v>38</v>
      </c>
      <c r="B41" s="18">
        <f t="shared" ca="1" si="1"/>
        <v>0</v>
      </c>
      <c r="C41" s="18">
        <f t="shared" ca="1" si="2"/>
        <v>0</v>
      </c>
      <c r="D41" s="19">
        <f t="shared" ca="1" si="5"/>
        <v>3.6354819993588863</v>
      </c>
      <c r="E41" s="18">
        <f t="shared" ca="1" si="6"/>
        <v>95.670578930496973</v>
      </c>
      <c r="F41" s="68" t="str">
        <f t="shared" ca="1" si="7"/>
        <v/>
      </c>
      <c r="G41" s="19">
        <f t="shared" ca="1" si="3"/>
        <v>2.5999999999999999E-2</v>
      </c>
      <c r="H41" s="20">
        <f t="shared" ca="1" si="10"/>
        <v>0.67857142857142938</v>
      </c>
      <c r="I41" s="19">
        <f t="shared" ca="1" si="8"/>
        <v>0</v>
      </c>
    </row>
    <row r="42" spans="1:9" x14ac:dyDescent="0.2">
      <c r="A42" s="17">
        <f t="shared" ca="1" si="0"/>
        <v>39</v>
      </c>
      <c r="B42" s="18">
        <f t="shared" ca="1" si="1"/>
        <v>0</v>
      </c>
      <c r="C42" s="18">
        <f t="shared" ca="1" si="2"/>
        <v>0</v>
      </c>
      <c r="D42" s="19">
        <f t="shared" ca="1" si="5"/>
        <v>3.7311525782893833</v>
      </c>
      <c r="E42" s="18">
        <f t="shared" ca="1" si="6"/>
        <v>95.670578930496973</v>
      </c>
      <c r="F42" s="68" t="str">
        <f t="shared" ca="1" si="7"/>
        <v/>
      </c>
      <c r="G42" s="19">
        <f t="shared" ca="1" si="3"/>
        <v>2.5999999999999999E-2</v>
      </c>
      <c r="H42" s="20">
        <f t="shared" ca="1" si="10"/>
        <v>0.68421052631579038</v>
      </c>
      <c r="I42" s="19">
        <f t="shared" ca="1" si="8"/>
        <v>0</v>
      </c>
    </row>
    <row r="43" spans="1:9" x14ac:dyDescent="0.2">
      <c r="A43" s="17">
        <f t="shared" ca="1" si="0"/>
        <v>40</v>
      </c>
      <c r="B43" s="18">
        <f t="shared" ca="1" si="1"/>
        <v>0</v>
      </c>
      <c r="C43" s="18">
        <f t="shared" ca="1" si="2"/>
        <v>0</v>
      </c>
      <c r="D43" s="19">
        <f t="shared" ca="1" si="5"/>
        <v>3.8268231572198803</v>
      </c>
      <c r="E43" s="18">
        <f t="shared" ca="1" si="6"/>
        <v>95.670578930496973</v>
      </c>
      <c r="F43" s="68" t="str">
        <f t="shared" ca="1" si="7"/>
        <v/>
      </c>
      <c r="G43" s="19">
        <f t="shared" ca="1" si="3"/>
        <v>2.5999999999999999E-2</v>
      </c>
      <c r="H43" s="20">
        <f t="shared" ca="1" si="10"/>
        <v>0.68965517241379404</v>
      </c>
      <c r="I43" s="19">
        <f t="shared" ca="1" si="8"/>
        <v>0</v>
      </c>
    </row>
    <row r="44" spans="1:9" x14ac:dyDescent="0.2">
      <c r="A44" s="17">
        <f t="shared" ca="1" si="0"/>
        <v>41</v>
      </c>
      <c r="B44" s="18">
        <f t="shared" ca="1" si="1"/>
        <v>0</v>
      </c>
      <c r="C44" s="18">
        <f t="shared" ca="1" si="2"/>
        <v>0</v>
      </c>
      <c r="D44" s="19">
        <f t="shared" ca="1" si="5"/>
        <v>3.9224937361503773</v>
      </c>
      <c r="E44" s="18">
        <f t="shared" ca="1" si="6"/>
        <v>95.670578930496973</v>
      </c>
      <c r="F44" s="68" t="str">
        <f t="shared" ca="1" si="7"/>
        <v/>
      </c>
      <c r="G44" s="19">
        <f t="shared" ca="1" si="3"/>
        <v>2.5999999999999999E-2</v>
      </c>
      <c r="H44" s="20">
        <f t="shared" ca="1" si="10"/>
        <v>0.69491525423728906</v>
      </c>
      <c r="I44" s="19">
        <f t="shared" ca="1" si="8"/>
        <v>0</v>
      </c>
    </row>
    <row r="45" spans="1:9" x14ac:dyDescent="0.2">
      <c r="A45" s="17">
        <f t="shared" ca="1" si="0"/>
        <v>42</v>
      </c>
      <c r="B45" s="18">
        <f t="shared" ca="1" si="1"/>
        <v>0</v>
      </c>
      <c r="C45" s="18">
        <f t="shared" ca="1" si="2"/>
        <v>0</v>
      </c>
      <c r="D45" s="19">
        <f t="shared" ca="1" si="5"/>
        <v>4.0181643150808739</v>
      </c>
      <c r="E45" s="18">
        <f t="shared" ca="1" si="6"/>
        <v>95.670578930496973</v>
      </c>
      <c r="F45" s="68" t="str">
        <f t="shared" ca="1" si="7"/>
        <v/>
      </c>
      <c r="G45" s="19">
        <f t="shared" ca="1" si="3"/>
        <v>2.5999999999999999E-2</v>
      </c>
      <c r="H45" s="20">
        <f t="shared" ca="1" si="10"/>
        <v>0.70000000000000095</v>
      </c>
      <c r="I45" s="19">
        <f t="shared" ca="1" si="8"/>
        <v>0</v>
      </c>
    </row>
    <row r="46" spans="1:9" x14ac:dyDescent="0.2">
      <c r="A46" s="17">
        <f t="shared" ca="1" si="0"/>
        <v>43</v>
      </c>
      <c r="B46" s="18">
        <f t="shared" ca="1" si="1"/>
        <v>0</v>
      </c>
      <c r="C46" s="18">
        <f t="shared" ca="1" si="2"/>
        <v>0</v>
      </c>
      <c r="D46" s="19">
        <f t="shared" ca="1" si="5"/>
        <v>4.1138348940113705</v>
      </c>
      <c r="E46" s="18">
        <f t="shared" ca="1" si="6"/>
        <v>95.670578930496973</v>
      </c>
      <c r="F46" s="68" t="str">
        <f t="shared" ca="1" si="7"/>
        <v/>
      </c>
      <c r="G46" s="19">
        <f t="shared" ca="1" si="3"/>
        <v>2.5999999999999999E-2</v>
      </c>
      <c r="H46" s="20">
        <f t="shared" ca="1" si="10"/>
        <v>0.70491803278688614</v>
      </c>
      <c r="I46" s="19">
        <f t="shared" ca="1" si="8"/>
        <v>0</v>
      </c>
    </row>
    <row r="47" spans="1:9" x14ac:dyDescent="0.2">
      <c r="A47" s="17">
        <f t="shared" ca="1" si="0"/>
        <v>44</v>
      </c>
      <c r="B47" s="18">
        <f t="shared" ca="1" si="1"/>
        <v>0</v>
      </c>
      <c r="C47" s="18">
        <f t="shared" ca="1" si="2"/>
        <v>0</v>
      </c>
      <c r="D47" s="19">
        <f t="shared" ca="1" si="5"/>
        <v>4.2095054729418671</v>
      </c>
      <c r="E47" s="18">
        <f t="shared" ca="1" si="6"/>
        <v>95.670578930496973</v>
      </c>
      <c r="F47" s="68" t="str">
        <f t="shared" ca="1" si="7"/>
        <v/>
      </c>
      <c r="G47" s="19">
        <f t="shared" ca="1" si="3"/>
        <v>2.5999999999999999E-2</v>
      </c>
      <c r="H47" s="20">
        <f t="shared" ca="1" si="10"/>
        <v>0.70967741935483963</v>
      </c>
      <c r="I47" s="19">
        <f t="shared" ca="1" si="8"/>
        <v>0</v>
      </c>
    </row>
    <row r="48" spans="1:9" x14ac:dyDescent="0.2">
      <c r="A48" s="17">
        <f t="shared" ca="1" si="0"/>
        <v>45</v>
      </c>
      <c r="B48" s="18">
        <f t="shared" ca="1" si="1"/>
        <v>0</v>
      </c>
      <c r="C48" s="18">
        <f t="shared" ca="1" si="2"/>
        <v>0</v>
      </c>
      <c r="D48" s="19">
        <f t="shared" ca="1" si="5"/>
        <v>4.3051760518723636</v>
      </c>
      <c r="E48" s="18">
        <f t="shared" ca="1" si="6"/>
        <v>95.670578930496973</v>
      </c>
      <c r="F48" s="68" t="str">
        <f t="shared" ca="1" si="7"/>
        <v/>
      </c>
      <c r="G48" s="19">
        <f t="shared" ca="1" si="3"/>
        <v>2.5999999999999999E-2</v>
      </c>
      <c r="H48" s="20">
        <f t="shared" ca="1" si="10"/>
        <v>0.71428571428571508</v>
      </c>
      <c r="I48" s="19">
        <f t="shared" ca="1" si="8"/>
        <v>0</v>
      </c>
    </row>
    <row r="49" spans="1:9" x14ac:dyDescent="0.2">
      <c r="A49" s="17">
        <f t="shared" ca="1" si="0"/>
        <v>46</v>
      </c>
      <c r="B49" s="18">
        <f t="shared" ca="1" si="1"/>
        <v>0</v>
      </c>
      <c r="C49" s="18">
        <f t="shared" ca="1" si="2"/>
        <v>0</v>
      </c>
      <c r="D49" s="19">
        <f t="shared" ca="1" si="5"/>
        <v>4.4008466308028602</v>
      </c>
      <c r="E49" s="18">
        <f t="shared" ca="1" si="6"/>
        <v>95.670578930496973</v>
      </c>
      <c r="F49" s="68" t="str">
        <f t="shared" ca="1" si="7"/>
        <v/>
      </c>
      <c r="G49" s="19">
        <f t="shared" ca="1" si="3"/>
        <v>2.5999999999999999E-2</v>
      </c>
      <c r="H49" s="20">
        <f t="shared" ca="1" si="10"/>
        <v>0.71875000000000078</v>
      </c>
      <c r="I49" s="19">
        <f t="shared" ca="1" si="8"/>
        <v>0</v>
      </c>
    </row>
    <row r="50" spans="1:9" x14ac:dyDescent="0.2">
      <c r="A50" s="17">
        <f t="shared" ca="1" si="0"/>
        <v>47</v>
      </c>
      <c r="B50" s="18">
        <f t="shared" ca="1" si="1"/>
        <v>0</v>
      </c>
      <c r="C50" s="18">
        <f t="shared" ca="1" si="2"/>
        <v>0</v>
      </c>
      <c r="D50" s="19">
        <f t="shared" ca="1" si="5"/>
        <v>4.4965172097333568</v>
      </c>
      <c r="E50" s="18">
        <f t="shared" ca="1" si="6"/>
        <v>95.670578930496973</v>
      </c>
      <c r="F50" s="68" t="str">
        <f t="shared" ca="1" si="7"/>
        <v/>
      </c>
      <c r="G50" s="19">
        <f t="shared" ca="1" si="3"/>
        <v>2.5999999999999999E-2</v>
      </c>
      <c r="H50" s="20">
        <f t="shared" ca="1" si="10"/>
        <v>0.72307692307692384</v>
      </c>
      <c r="I50" s="19">
        <f t="shared" ca="1" si="8"/>
        <v>0</v>
      </c>
    </row>
    <row r="51" spans="1:9" x14ac:dyDescent="0.2">
      <c r="A51" s="17">
        <f t="shared" ca="1" si="0"/>
        <v>48</v>
      </c>
      <c r="B51" s="18">
        <f t="shared" ca="1" si="1"/>
        <v>0</v>
      </c>
      <c r="C51" s="18">
        <f t="shared" ca="1" si="2"/>
        <v>0</v>
      </c>
      <c r="D51" s="19">
        <f t="shared" ca="1" si="5"/>
        <v>4.5921877886638534</v>
      </c>
      <c r="E51" s="18">
        <f t="shared" ca="1" si="6"/>
        <v>95.670578930496973</v>
      </c>
      <c r="F51" s="68" t="str">
        <f t="shared" ca="1" si="7"/>
        <v/>
      </c>
      <c r="G51" s="19">
        <f t="shared" ca="1" si="3"/>
        <v>2.5999999999999999E-2</v>
      </c>
      <c r="H51" s="20">
        <f t="shared" ca="1" si="10"/>
        <v>0.72727272727272807</v>
      </c>
      <c r="I51" s="19">
        <f t="shared" ca="1" si="8"/>
        <v>0</v>
      </c>
    </row>
    <row r="52" spans="1:9" x14ac:dyDescent="0.2">
      <c r="A52" s="17">
        <f t="shared" ca="1" si="0"/>
        <v>49</v>
      </c>
      <c r="B52" s="18">
        <f t="shared" ca="1" si="1"/>
        <v>0</v>
      </c>
      <c r="C52" s="18">
        <f t="shared" ca="1" si="2"/>
        <v>0</v>
      </c>
      <c r="D52" s="19">
        <f t="shared" ca="1" si="5"/>
        <v>4.6878583675943499</v>
      </c>
      <c r="E52" s="18">
        <f t="shared" ca="1" si="6"/>
        <v>95.670578930496973</v>
      </c>
      <c r="F52" s="68" t="str">
        <f t="shared" ca="1" si="7"/>
        <v>#73</v>
      </c>
      <c r="G52" s="19">
        <f t="shared" ca="1" si="3"/>
        <v>2.5999999999999999E-2</v>
      </c>
      <c r="H52" s="20">
        <f t="shared" ca="1" si="10"/>
        <v>0.73134328358209033</v>
      </c>
      <c r="I52" s="19">
        <f t="shared" ca="1" si="8"/>
        <v>0</v>
      </c>
    </row>
    <row r="53" spans="1:9" x14ac:dyDescent="0.2">
      <c r="A53" s="17">
        <f t="shared" ca="1" si="0"/>
        <v>50</v>
      </c>
      <c r="B53" s="18">
        <f t="shared" ca="1" si="1"/>
        <v>0</v>
      </c>
      <c r="C53" s="18">
        <f t="shared" ca="1" si="2"/>
        <v>0</v>
      </c>
      <c r="D53" s="19">
        <f t="shared" ca="1" si="5"/>
        <v>4.7835289465248465</v>
      </c>
      <c r="E53" s="18">
        <f t="shared" ca="1" si="6"/>
        <v>95.670578930496973</v>
      </c>
      <c r="F53" s="68" t="str">
        <f t="shared" ca="1" si="7"/>
        <v/>
      </c>
      <c r="G53" s="19">
        <f t="shared" ca="1" si="3"/>
        <v>2.5999999999999999E-2</v>
      </c>
      <c r="H53" s="20">
        <f t="shared" ca="1" si="10"/>
        <v>0.73529411764705954</v>
      </c>
      <c r="I53" s="19">
        <f t="shared" ca="1" si="8"/>
        <v>0</v>
      </c>
    </row>
    <row r="54" spans="1:9" x14ac:dyDescent="0.2">
      <c r="A54" s="17">
        <f t="shared" ca="1" si="0"/>
        <v>51</v>
      </c>
      <c r="B54" s="18">
        <f t="shared" ca="1" si="1"/>
        <v>0</v>
      </c>
      <c r="C54" s="18">
        <f t="shared" ca="1" si="2"/>
        <v>0</v>
      </c>
      <c r="D54" s="19">
        <f t="shared" ca="1" si="5"/>
        <v>4.8791995254553431</v>
      </c>
      <c r="E54" s="18">
        <f t="shared" ca="1" si="6"/>
        <v>95.670578930496973</v>
      </c>
      <c r="F54" s="68" t="str">
        <f t="shared" ca="1" si="7"/>
        <v>#74</v>
      </c>
      <c r="G54" s="19">
        <f t="shared" ca="1" si="3"/>
        <v>2.5999999999999999E-2</v>
      </c>
      <c r="H54" s="20">
        <f t="shared" ca="1" si="10"/>
        <v>0.73913043478260942</v>
      </c>
      <c r="I54" s="19">
        <f t="shared" ca="1" si="8"/>
        <v>0</v>
      </c>
    </row>
    <row r="55" spans="1:9" x14ac:dyDescent="0.2">
      <c r="A55" s="17">
        <f t="shared" ca="1" si="0"/>
        <v>52</v>
      </c>
      <c r="B55" s="18">
        <f t="shared" ca="1" si="1"/>
        <v>0</v>
      </c>
      <c r="C55" s="18">
        <f t="shared" ca="1" si="2"/>
        <v>0</v>
      </c>
      <c r="D55" s="19">
        <f t="shared" ca="1" si="5"/>
        <v>4.9748701043858397</v>
      </c>
      <c r="E55" s="18">
        <f t="shared" ca="1" si="6"/>
        <v>95.670578930496973</v>
      </c>
      <c r="F55" s="68" t="str">
        <f t="shared" ca="1" si="7"/>
        <v>#75</v>
      </c>
      <c r="G55" s="19">
        <f t="shared" ca="1" si="3"/>
        <v>2.5999999999999999E-2</v>
      </c>
      <c r="H55" s="20">
        <f t="shared" ca="1" si="10"/>
        <v>0.74285714285714355</v>
      </c>
      <c r="I55" s="19">
        <f t="shared" ca="1" si="8"/>
        <v>0</v>
      </c>
    </row>
    <row r="56" spans="1:9" x14ac:dyDescent="0.2">
      <c r="A56" s="17">
        <f t="shared" ca="1" si="0"/>
        <v>53</v>
      </c>
      <c r="B56" s="18">
        <f t="shared" ca="1" si="1"/>
        <v>0</v>
      </c>
      <c r="C56" s="18">
        <f t="shared" ca="1" si="2"/>
        <v>0</v>
      </c>
      <c r="D56" s="19">
        <f t="shared" ca="1" si="5"/>
        <v>5.0705406833163362</v>
      </c>
      <c r="E56" s="18">
        <f t="shared" ca="1" si="6"/>
        <v>95.670578930496973</v>
      </c>
      <c r="F56" s="68" t="str">
        <f t="shared" ca="1" si="7"/>
        <v>#76</v>
      </c>
      <c r="G56" s="19">
        <f t="shared" ca="1" si="3"/>
        <v>2.5999999999999999E-2</v>
      </c>
      <c r="H56" s="20">
        <f t="shared" ca="1" si="10"/>
        <v>0.74647887323943729</v>
      </c>
      <c r="I56" s="19">
        <f t="shared" ca="1" si="8"/>
        <v>0</v>
      </c>
    </row>
    <row r="57" spans="1:9" x14ac:dyDescent="0.2">
      <c r="A57" s="17">
        <f t="shared" ca="1" si="0"/>
        <v>54</v>
      </c>
      <c r="B57" s="18">
        <f t="shared" ca="1" si="1"/>
        <v>0</v>
      </c>
      <c r="C57" s="18">
        <f t="shared" ca="1" si="2"/>
        <v>0</v>
      </c>
      <c r="D57" s="19">
        <f t="shared" ca="1" si="5"/>
        <v>5.1662112622468328</v>
      </c>
      <c r="E57" s="18">
        <f t="shared" ca="1" si="6"/>
        <v>95.670578930496973</v>
      </c>
      <c r="F57" s="68" t="str">
        <f t="shared" ca="1" si="7"/>
        <v/>
      </c>
      <c r="G57" s="19">
        <f t="shared" ca="1" si="3"/>
        <v>2.5999999999999999E-2</v>
      </c>
      <c r="H57" s="20">
        <f t="shared" ca="1" si="10"/>
        <v>0.75000000000000067</v>
      </c>
      <c r="I57" s="19">
        <f t="shared" ca="1" si="8"/>
        <v>0</v>
      </c>
    </row>
    <row r="58" spans="1:9" x14ac:dyDescent="0.2">
      <c r="A58" s="17">
        <f t="shared" ca="1" si="0"/>
        <v>55</v>
      </c>
      <c r="B58" s="18">
        <f t="shared" ca="1" si="1"/>
        <v>0</v>
      </c>
      <c r="C58" s="18">
        <f t="shared" ca="1" si="2"/>
        <v>0</v>
      </c>
      <c r="D58" s="19">
        <f t="shared" ca="1" si="5"/>
        <v>5.2618818411773294</v>
      </c>
      <c r="E58" s="18">
        <f t="shared" ca="1" si="6"/>
        <v>95.670578930496973</v>
      </c>
      <c r="F58" s="68" t="str">
        <f t="shared" ca="1" si="7"/>
        <v/>
      </c>
      <c r="G58" s="19">
        <f t="shared" ca="1" si="3"/>
        <v>2.5999999999999999E-2</v>
      </c>
      <c r="H58" s="20">
        <f t="shared" ca="1" si="10"/>
        <v>0.75342465753424726</v>
      </c>
      <c r="I58" s="19">
        <f t="shared" ca="1" si="8"/>
        <v>0</v>
      </c>
    </row>
    <row r="59" spans="1:9" x14ac:dyDescent="0.2">
      <c r="A59" s="17">
        <f t="shared" ca="1" si="0"/>
        <v>56</v>
      </c>
      <c r="B59" s="18">
        <f t="shared" ca="1" si="1"/>
        <v>0</v>
      </c>
      <c r="C59" s="18">
        <f t="shared" ca="1" si="2"/>
        <v>0</v>
      </c>
      <c r="D59" s="19">
        <f t="shared" ca="1" si="5"/>
        <v>5.357552420107826</v>
      </c>
      <c r="E59" s="18">
        <f t="shared" ca="1" si="6"/>
        <v>95.670578930496973</v>
      </c>
      <c r="F59" s="68" t="str">
        <f t="shared" ca="1" si="7"/>
        <v/>
      </c>
      <c r="G59" s="19">
        <f t="shared" ca="1" si="3"/>
        <v>2.5999999999999999E-2</v>
      </c>
      <c r="H59" s="20">
        <f t="shared" ca="1" si="10"/>
        <v>0.75675675675675735</v>
      </c>
      <c r="I59" s="19">
        <f t="shared" ca="1" si="8"/>
        <v>0</v>
      </c>
    </row>
    <row r="60" spans="1:9" x14ac:dyDescent="0.2">
      <c r="A60" s="17">
        <f t="shared" ca="1" si="0"/>
        <v>57</v>
      </c>
      <c r="B60" s="18">
        <f t="shared" ca="1" si="1"/>
        <v>0</v>
      </c>
      <c r="C60" s="18">
        <f t="shared" ca="1" si="2"/>
        <v>0</v>
      </c>
      <c r="D60" s="19">
        <f t="shared" ca="1" si="5"/>
        <v>5.4532229990383225</v>
      </c>
      <c r="E60" s="18">
        <f t="shared" ca="1" si="6"/>
        <v>95.670578930496973</v>
      </c>
      <c r="F60" s="68" t="str">
        <f t="shared" ca="1" si="7"/>
        <v/>
      </c>
      <c r="G60" s="19">
        <f t="shared" ca="1" si="3"/>
        <v>2.5999999999999999E-2</v>
      </c>
      <c r="H60" s="20">
        <f t="shared" ca="1" si="10"/>
        <v>0.76000000000000056</v>
      </c>
      <c r="I60" s="19">
        <f t="shared" ca="1" si="8"/>
        <v>0</v>
      </c>
    </row>
    <row r="61" spans="1:9" x14ac:dyDescent="0.2">
      <c r="A61" s="17">
        <f t="shared" ca="1" si="0"/>
        <v>58</v>
      </c>
      <c r="B61" s="18">
        <f t="shared" ca="1" si="1"/>
        <v>0</v>
      </c>
      <c r="C61" s="18">
        <f t="shared" ca="1" si="2"/>
        <v>0</v>
      </c>
      <c r="D61" s="19">
        <f t="shared" ca="1" si="5"/>
        <v>5.5488935779688191</v>
      </c>
      <c r="E61" s="18">
        <f t="shared" ca="1" si="6"/>
        <v>95.670578930496973</v>
      </c>
      <c r="F61" s="68" t="str">
        <f t="shared" ca="1" si="7"/>
        <v/>
      </c>
      <c r="G61" s="19">
        <f t="shared" ca="1" si="3"/>
        <v>2.5999999999999999E-2</v>
      </c>
      <c r="H61" s="20">
        <f t="shared" ca="1" si="10"/>
        <v>0.7631578947368427</v>
      </c>
      <c r="I61" s="19">
        <f t="shared" ca="1" si="8"/>
        <v>0</v>
      </c>
    </row>
    <row r="62" spans="1:9" x14ac:dyDescent="0.2">
      <c r="A62" s="17">
        <f t="shared" ca="1" si="0"/>
        <v>59</v>
      </c>
      <c r="B62" s="18">
        <f t="shared" ca="1" si="1"/>
        <v>0</v>
      </c>
      <c r="C62" s="18">
        <f t="shared" ca="1" si="2"/>
        <v>0</v>
      </c>
      <c r="D62" s="19">
        <f t="shared" ca="1" si="5"/>
        <v>5.6445641568993157</v>
      </c>
      <c r="E62" s="18">
        <f t="shared" ca="1" si="6"/>
        <v>95.670578930496973</v>
      </c>
      <c r="F62" s="68" t="str">
        <f t="shared" ca="1" si="7"/>
        <v/>
      </c>
      <c r="G62" s="19">
        <f t="shared" ca="1" si="3"/>
        <v>2.5999999999999999E-2</v>
      </c>
      <c r="H62" s="20">
        <f t="shared" ca="1" si="10"/>
        <v>0.76623376623376682</v>
      </c>
      <c r="I62" s="19">
        <f t="shared" ca="1" si="8"/>
        <v>0</v>
      </c>
    </row>
    <row r="63" spans="1:9" x14ac:dyDescent="0.2">
      <c r="A63" s="17">
        <f t="shared" ca="1" si="0"/>
        <v>60</v>
      </c>
      <c r="B63" s="18">
        <f t="shared" ca="1" si="1"/>
        <v>0</v>
      </c>
      <c r="C63" s="18">
        <f t="shared" ca="1" si="2"/>
        <v>0</v>
      </c>
      <c r="D63" s="19">
        <f t="shared" ca="1" si="5"/>
        <v>5.7402347358298123</v>
      </c>
      <c r="E63" s="18">
        <f t="shared" ca="1" si="6"/>
        <v>95.670578930496973</v>
      </c>
      <c r="F63" s="68" t="str">
        <f t="shared" ca="1" si="7"/>
        <v/>
      </c>
      <c r="G63" s="19">
        <f t="shared" ca="1" si="3"/>
        <v>2.5999999999999999E-2</v>
      </c>
      <c r="H63" s="20">
        <f t="shared" ca="1" si="10"/>
        <v>0.76923076923076983</v>
      </c>
      <c r="I63" s="19">
        <f t="shared" ca="1" si="8"/>
        <v>0</v>
      </c>
    </row>
    <row r="64" spans="1:9" x14ac:dyDescent="0.2">
      <c r="A64" s="17">
        <f t="shared" ca="1" si="0"/>
        <v>61</v>
      </c>
      <c r="B64" s="18">
        <f t="shared" ca="1" si="1"/>
        <v>0</v>
      </c>
      <c r="C64" s="18">
        <f t="shared" ca="1" si="2"/>
        <v>0</v>
      </c>
      <c r="D64" s="19">
        <f t="shared" ca="1" si="5"/>
        <v>5.8359053147603088</v>
      </c>
      <c r="E64" s="18">
        <f t="shared" ca="1" si="6"/>
        <v>95.670578930496973</v>
      </c>
      <c r="F64" s="68" t="str">
        <f t="shared" ca="1" si="7"/>
        <v/>
      </c>
      <c r="G64" s="19">
        <f t="shared" ca="1" si="3"/>
        <v>2.5999999999999999E-2</v>
      </c>
      <c r="H64" s="20">
        <f t="shared" ca="1" si="10"/>
        <v>0.77215189873417778</v>
      </c>
      <c r="I64" s="19">
        <f t="shared" ca="1" si="8"/>
        <v>0</v>
      </c>
    </row>
    <row r="65" spans="1:9" x14ac:dyDescent="0.2">
      <c r="A65" s="17">
        <f t="shared" ca="1" si="0"/>
        <v>62</v>
      </c>
      <c r="B65" s="18">
        <f t="shared" ca="1" si="1"/>
        <v>0</v>
      </c>
      <c r="C65" s="18">
        <f t="shared" ca="1" si="2"/>
        <v>0</v>
      </c>
      <c r="D65" s="19">
        <f t="shared" ca="1" si="5"/>
        <v>5.9315758936908054</v>
      </c>
      <c r="E65" s="18">
        <f t="shared" ca="1" si="6"/>
        <v>95.670578930496973</v>
      </c>
      <c r="F65" s="68" t="str">
        <f t="shared" ca="1" si="7"/>
        <v/>
      </c>
      <c r="G65" s="19">
        <f t="shared" ca="1" si="3"/>
        <v>2.5999999999999999E-2</v>
      </c>
      <c r="H65" s="20">
        <f t="shared" ca="1" si="10"/>
        <v>0.77500000000000058</v>
      </c>
      <c r="I65" s="19">
        <f t="shared" ca="1" si="8"/>
        <v>0</v>
      </c>
    </row>
    <row r="66" spans="1:9" x14ac:dyDescent="0.2">
      <c r="A66" s="17">
        <f t="shared" ca="1" si="0"/>
        <v>63</v>
      </c>
      <c r="B66" s="18">
        <f t="shared" ca="1" si="1"/>
        <v>0</v>
      </c>
      <c r="C66" s="18">
        <f t="shared" ca="1" si="2"/>
        <v>0</v>
      </c>
      <c r="D66" s="19">
        <f t="shared" ca="1" si="5"/>
        <v>6.027246472621302</v>
      </c>
      <c r="E66" s="18">
        <f t="shared" ca="1" si="6"/>
        <v>95.670578930496973</v>
      </c>
      <c r="F66" s="68" t="str">
        <f t="shared" ca="1" si="7"/>
        <v/>
      </c>
      <c r="G66" s="19">
        <f t="shared" ca="1" si="3"/>
        <v>2.5999999999999999E-2</v>
      </c>
      <c r="H66" s="20">
        <f t="shared" ca="1" si="10"/>
        <v>0.77770582822825618</v>
      </c>
      <c r="I66" s="19">
        <f t="shared" ca="1" si="8"/>
        <v>0</v>
      </c>
    </row>
    <row r="67" spans="1:9" x14ac:dyDescent="0.2">
      <c r="A67" s="17">
        <f t="shared" ca="1" si="0"/>
        <v>64</v>
      </c>
      <c r="B67" s="18">
        <f t="shared" ca="1" si="1"/>
        <v>0</v>
      </c>
      <c r="C67" s="18">
        <f t="shared" ca="1" si="2"/>
        <v>0</v>
      </c>
      <c r="D67" s="19">
        <f t="shared" ca="1" si="5"/>
        <v>6.1229170515517986</v>
      </c>
      <c r="E67" s="18">
        <f t="shared" ca="1" si="6"/>
        <v>95.670578930496973</v>
      </c>
      <c r="F67" s="68" t="str">
        <f t="shared" ca="1" si="7"/>
        <v/>
      </c>
      <c r="G67" s="19">
        <f t="shared" ca="1" si="3"/>
        <v>2.5999999999999999E-2</v>
      </c>
      <c r="H67" s="20">
        <f t="shared" ca="1" si="10"/>
        <v>0.78024558702745883</v>
      </c>
      <c r="I67" s="19">
        <f t="shared" ca="1" si="8"/>
        <v>0</v>
      </c>
    </row>
    <row r="68" spans="1:9" x14ac:dyDescent="0.2">
      <c r="A68" s="17">
        <f t="shared" ref="A68:A94" ca="1" si="11">INDIRECT(CONCATENATE("'",$M$1,"'!A",ROW()+2))</f>
        <v>65</v>
      </c>
      <c r="B68" s="18">
        <f t="shared" ref="B68:B94" ca="1" si="12">INDIRECT(CONCATENATE("'",$M$1,"'!D",ROW()+2))/10</f>
        <v>0</v>
      </c>
      <c r="C68" s="18">
        <f t="shared" ref="C68:C94" ca="1" si="13">INDIRECT(CONCATENATE("'",$M$1,"'!E",ROW()+2))/10</f>
        <v>0</v>
      </c>
      <c r="D68" s="19">
        <f t="shared" ca="1" si="5"/>
        <v>6.2185876304822951</v>
      </c>
      <c r="E68" s="18">
        <f t="shared" ca="1" si="6"/>
        <v>95.670578930496973</v>
      </c>
      <c r="F68" s="68" t="str">
        <f t="shared" ca="1" si="7"/>
        <v/>
      </c>
      <c r="G68" s="19">
        <f t="shared" ref="G68:G94" ca="1" si="14">INDIRECT(CONCATENATE("'",$M$1,"'!x",ROW()+2))</f>
        <v>2.5999999999999999E-2</v>
      </c>
      <c r="H68" s="20">
        <f t="shared" ca="1" si="10"/>
        <v>0.78269464694649826</v>
      </c>
      <c r="I68" s="19">
        <f t="shared" ca="1" si="8"/>
        <v>0</v>
      </c>
    </row>
    <row r="69" spans="1:9" x14ac:dyDescent="0.2">
      <c r="A69" s="17">
        <f t="shared" ca="1" si="11"/>
        <v>66</v>
      </c>
      <c r="B69" s="18">
        <f t="shared" ca="1" si="12"/>
        <v>0</v>
      </c>
      <c r="C69" s="18">
        <f t="shared" ca="1" si="13"/>
        <v>0</v>
      </c>
      <c r="D69" s="19">
        <f t="shared" ref="D69:D94" ca="1" si="15">D68+(INDIRECT(CONCATENATE("'",$M$1,"'!R",ROW()+2))+INDIRECT(CONCATENATE("'",$M$1,"'!T",ROW()+2)))/1000</f>
        <v>6.3142582094127917</v>
      </c>
      <c r="E69" s="18">
        <f t="shared" ref="E69:E94" ca="1" si="16">INDIRECT(CONCATENATE("'",$M$1,"'!t",ROW()+2))</f>
        <v>95.670578930496973</v>
      </c>
      <c r="F69" s="68" t="str">
        <f t="shared" ref="F69:F94" ca="1" si="17">IF(INDIRECT(CONCATENATE("'",$M$1,"'!m",ROW()+2))="","",INDIRECT(CONCATENATE("'",$M$1,"'!m",ROW()+2)))</f>
        <v/>
      </c>
      <c r="G69" s="19">
        <f t="shared" ca="1" si="14"/>
        <v>2.5999999999999999E-2</v>
      </c>
      <c r="H69" s="20">
        <f t="shared" ca="1" si="10"/>
        <v>0.78508422035430281</v>
      </c>
      <c r="I69" s="19">
        <f t="shared" ref="I69:I94" ca="1" si="18">INDIRECT(CONCATENATE("'",$M$1,"'!y",ROW()+2))</f>
        <v>0</v>
      </c>
    </row>
    <row r="70" spans="1:9" x14ac:dyDescent="0.2">
      <c r="A70" s="17">
        <f t="shared" ca="1" si="11"/>
        <v>67</v>
      </c>
      <c r="B70" s="18">
        <f t="shared" ca="1" si="12"/>
        <v>0</v>
      </c>
      <c r="C70" s="18">
        <f t="shared" ca="1" si="13"/>
        <v>0</v>
      </c>
      <c r="D70" s="19">
        <f t="shared" ca="1" si="15"/>
        <v>6.4099287883432883</v>
      </c>
      <c r="E70" s="18">
        <f t="shared" ca="1" si="16"/>
        <v>95.670578930496973</v>
      </c>
      <c r="F70" s="68" t="str">
        <f t="shared" ca="1" si="17"/>
        <v/>
      </c>
      <c r="G70" s="19">
        <f t="shared" ca="1" si="14"/>
        <v>2.5999999999999999E-2</v>
      </c>
      <c r="H70" s="20">
        <f t="shared" ca="1" si="10"/>
        <v>0.78740773282651944</v>
      </c>
      <c r="I70" s="19">
        <f t="shared" ca="1" si="18"/>
        <v>0</v>
      </c>
    </row>
    <row r="71" spans="1:9" x14ac:dyDescent="0.2">
      <c r="A71" s="17">
        <f t="shared" ca="1" si="11"/>
        <v>68</v>
      </c>
      <c r="B71" s="18">
        <f t="shared" ca="1" si="12"/>
        <v>0</v>
      </c>
      <c r="C71" s="18">
        <f t="shared" ca="1" si="13"/>
        <v>0</v>
      </c>
      <c r="D71" s="19">
        <f t="shared" ca="1" si="15"/>
        <v>6.5055993672737848</v>
      </c>
      <c r="E71" s="18">
        <f t="shared" ca="1" si="16"/>
        <v>95.670578930496973</v>
      </c>
      <c r="F71" s="68" t="str">
        <f t="shared" ca="1" si="17"/>
        <v/>
      </c>
      <c r="G71" s="19">
        <f t="shared" ca="1" si="14"/>
        <v>2.5999999999999999E-2</v>
      </c>
      <c r="H71" s="20">
        <f t="shared" ca="1" si="10"/>
        <v>0.78980469648014662</v>
      </c>
      <c r="I71" s="19">
        <f t="shared" ca="1" si="18"/>
        <v>0</v>
      </c>
    </row>
    <row r="72" spans="1:9" x14ac:dyDescent="0.2">
      <c r="A72" s="17">
        <f t="shared" ca="1" si="11"/>
        <v>69</v>
      </c>
      <c r="B72" s="18">
        <f t="shared" ca="1" si="12"/>
        <v>0</v>
      </c>
      <c r="C72" s="18">
        <f t="shared" ca="1" si="13"/>
        <v>0</v>
      </c>
      <c r="D72" s="19">
        <f t="shared" ca="1" si="15"/>
        <v>6.6012699462042814</v>
      </c>
      <c r="E72" s="18">
        <f t="shared" ca="1" si="16"/>
        <v>95.670578930496973</v>
      </c>
      <c r="F72" s="68" t="str">
        <f t="shared" ca="1" si="17"/>
        <v/>
      </c>
      <c r="G72" s="19">
        <f t="shared" ca="1" si="14"/>
        <v>2.5999999999999999E-2</v>
      </c>
      <c r="H72" s="20">
        <f t="shared" ca="1" si="10"/>
        <v>0.79236374101815465</v>
      </c>
      <c r="I72" s="19">
        <f t="shared" ca="1" si="18"/>
        <v>0</v>
      </c>
    </row>
    <row r="73" spans="1:9" x14ac:dyDescent="0.2">
      <c r="A73" s="17">
        <f t="shared" ca="1" si="11"/>
        <v>70</v>
      </c>
      <c r="B73" s="18">
        <f t="shared" ca="1" si="12"/>
        <v>0</v>
      </c>
      <c r="C73" s="18">
        <f t="shared" ca="1" si="13"/>
        <v>0</v>
      </c>
      <c r="D73" s="19">
        <f t="shared" ca="1" si="15"/>
        <v>6.696940525134778</v>
      </c>
      <c r="E73" s="18">
        <f t="shared" ca="1" si="16"/>
        <v>95.670578930496973</v>
      </c>
      <c r="F73" s="68" t="str">
        <f t="shared" ca="1" si="17"/>
        <v/>
      </c>
      <c r="G73" s="19">
        <f t="shared" ca="1" si="14"/>
        <v>2.5999999999999999E-2</v>
      </c>
      <c r="H73" s="20">
        <f t="shared" ca="1" si="10"/>
        <v>0.79485714184419365</v>
      </c>
      <c r="I73" s="19">
        <f t="shared" ca="1" si="18"/>
        <v>0</v>
      </c>
    </row>
    <row r="74" spans="1:9" x14ac:dyDescent="0.2">
      <c r="A74" s="17">
        <f t="shared" ca="1" si="11"/>
        <v>71</v>
      </c>
      <c r="B74" s="18">
        <f t="shared" ca="1" si="12"/>
        <v>0</v>
      </c>
      <c r="C74" s="18">
        <f t="shared" ca="1" si="13"/>
        <v>0</v>
      </c>
      <c r="D74" s="19">
        <f t="shared" ca="1" si="15"/>
        <v>6.7926111040652746</v>
      </c>
      <c r="E74" s="18">
        <f t="shared" ca="1" si="16"/>
        <v>95.670578930496973</v>
      </c>
      <c r="F74" s="68" t="str">
        <f t="shared" ca="1" si="17"/>
        <v/>
      </c>
      <c r="G74" s="19">
        <f t="shared" ca="1" si="14"/>
        <v>2.5999999999999999E-2</v>
      </c>
      <c r="H74" s="20">
        <f t="shared" ca="1" si="10"/>
        <v>0.79693468010239321</v>
      </c>
      <c r="I74" s="19">
        <f t="shared" ca="1" si="18"/>
        <v>0</v>
      </c>
    </row>
    <row r="75" spans="1:9" x14ac:dyDescent="0.2">
      <c r="A75" s="17">
        <f t="shared" ca="1" si="11"/>
        <v>72</v>
      </c>
      <c r="B75" s="18">
        <f t="shared" ca="1" si="12"/>
        <v>0</v>
      </c>
      <c r="C75" s="18">
        <f t="shared" ca="1" si="13"/>
        <v>0</v>
      </c>
      <c r="D75" s="19">
        <f t="shared" ca="1" si="15"/>
        <v>6.8882816829957711</v>
      </c>
      <c r="E75" s="18">
        <f t="shared" ca="1" si="16"/>
        <v>95.670578930496973</v>
      </c>
      <c r="F75" s="68" t="str">
        <f t="shared" ca="1" si="17"/>
        <v/>
      </c>
      <c r="G75" s="19">
        <f t="shared" ca="1" si="14"/>
        <v>2.5999999999999999E-2</v>
      </c>
      <c r="H75" s="20">
        <f t="shared" ca="1" si="10"/>
        <v>0.79896494739904134</v>
      </c>
      <c r="I75" s="19">
        <f t="shared" ca="1" si="18"/>
        <v>0</v>
      </c>
    </row>
    <row r="76" spans="1:9" x14ac:dyDescent="0.2">
      <c r="A76" s="17">
        <f t="shared" ca="1" si="11"/>
        <v>73</v>
      </c>
      <c r="B76" s="18">
        <f t="shared" ca="1" si="12"/>
        <v>0</v>
      </c>
      <c r="C76" s="18">
        <f t="shared" ca="1" si="13"/>
        <v>0</v>
      </c>
      <c r="D76" s="19">
        <f t="shared" ca="1" si="15"/>
        <v>6.9839522619262677</v>
      </c>
      <c r="E76" s="18">
        <f t="shared" ca="1" si="16"/>
        <v>95.670578930496973</v>
      </c>
      <c r="F76" s="68" t="str">
        <f t="shared" ca="1" si="17"/>
        <v/>
      </c>
      <c r="G76" s="19">
        <f t="shared" ca="1" si="14"/>
        <v>2.5999999999999999E-2</v>
      </c>
      <c r="H76" s="20">
        <f t="shared" ca="1" si="10"/>
        <v>0.80094953894525589</v>
      </c>
      <c r="I76" s="19">
        <f t="shared" ca="1" si="18"/>
        <v>0</v>
      </c>
    </row>
    <row r="77" spans="1:9" x14ac:dyDescent="0.2">
      <c r="A77" s="17">
        <f t="shared" ca="1" si="11"/>
        <v>74</v>
      </c>
      <c r="B77" s="18">
        <f t="shared" ca="1" si="12"/>
        <v>0</v>
      </c>
      <c r="C77" s="18">
        <f t="shared" ca="1" si="13"/>
        <v>0</v>
      </c>
      <c r="D77" s="19">
        <f t="shared" ca="1" si="15"/>
        <v>7.0796228408567643</v>
      </c>
      <c r="E77" s="18">
        <f t="shared" ca="1" si="16"/>
        <v>95.670578930496973</v>
      </c>
      <c r="F77" s="68" t="str">
        <f t="shared" ca="1" si="17"/>
        <v/>
      </c>
      <c r="G77" s="19">
        <f t="shared" ca="1" si="14"/>
        <v>2.5999999999999999E-2</v>
      </c>
      <c r="H77" s="20">
        <f ca="1">D77/MAX(D77:D94)</f>
        <v>0.81192145043765673</v>
      </c>
      <c r="I77" s="19">
        <f t="shared" ca="1" si="18"/>
        <v>0</v>
      </c>
    </row>
    <row r="78" spans="1:9" x14ac:dyDescent="0.2">
      <c r="A78" s="17">
        <f t="shared" ca="1" si="11"/>
        <v>75</v>
      </c>
      <c r="B78" s="18">
        <f t="shared" ca="1" si="12"/>
        <v>0</v>
      </c>
      <c r="C78" s="18">
        <f t="shared" ca="1" si="13"/>
        <v>0</v>
      </c>
      <c r="D78" s="19">
        <f t="shared" ca="1" si="15"/>
        <v>7.1752934197872609</v>
      </c>
      <c r="E78" s="18">
        <f t="shared" ca="1" si="16"/>
        <v>95.670578930496973</v>
      </c>
      <c r="F78" s="68" t="str">
        <f t="shared" ca="1" si="17"/>
        <v/>
      </c>
      <c r="G78" s="19">
        <f t="shared" ca="1" si="14"/>
        <v>2.5999999999999999E-2</v>
      </c>
      <c r="H78" s="20">
        <f ca="1">D78/MAX(D78:D94)</f>
        <v>0.82289336193005747</v>
      </c>
      <c r="I78" s="19">
        <f t="shared" ca="1" si="18"/>
        <v>0</v>
      </c>
    </row>
    <row r="79" spans="1:9" x14ac:dyDescent="0.2">
      <c r="A79" s="17">
        <f t="shared" ca="1" si="11"/>
        <v>76</v>
      </c>
      <c r="B79" s="18">
        <f t="shared" ca="1" si="12"/>
        <v>0</v>
      </c>
      <c r="C79" s="18">
        <f t="shared" ca="1" si="13"/>
        <v>0</v>
      </c>
      <c r="D79" s="19">
        <f t="shared" ca="1" si="15"/>
        <v>7.2709639987177574</v>
      </c>
      <c r="E79" s="18">
        <f t="shared" ca="1" si="16"/>
        <v>95.670578930496973</v>
      </c>
      <c r="F79" s="68" t="str">
        <f t="shared" ca="1" si="17"/>
        <v/>
      </c>
      <c r="G79" s="19">
        <f t="shared" ca="1" si="14"/>
        <v>2.5999999999999999E-2</v>
      </c>
      <c r="H79" s="20">
        <f ca="1">D79/MAX(D79:D94)</f>
        <v>0.8338652734224582</v>
      </c>
      <c r="I79" s="19">
        <f t="shared" ca="1" si="18"/>
        <v>0</v>
      </c>
    </row>
    <row r="80" spans="1:9" x14ac:dyDescent="0.2">
      <c r="A80" s="17">
        <f t="shared" ca="1" si="11"/>
        <v>77</v>
      </c>
      <c r="B80" s="18">
        <f t="shared" ca="1" si="12"/>
        <v>0</v>
      </c>
      <c r="C80" s="18">
        <f t="shared" ca="1" si="13"/>
        <v>0</v>
      </c>
      <c r="D80" s="19">
        <f t="shared" ca="1" si="15"/>
        <v>7.366634577648254</v>
      </c>
      <c r="E80" s="18">
        <f t="shared" ca="1" si="16"/>
        <v>95.670578930496973</v>
      </c>
      <c r="F80" s="68" t="str">
        <f t="shared" ca="1" si="17"/>
        <v/>
      </c>
      <c r="G80" s="19">
        <f t="shared" ca="1" si="14"/>
        <v>2.5999999999999999E-2</v>
      </c>
      <c r="H80" s="20">
        <f ca="1">D80/MAX(D80:D94)</f>
        <v>0.84483718491485893</v>
      </c>
      <c r="I80" s="19">
        <f t="shared" ca="1" si="18"/>
        <v>0</v>
      </c>
    </row>
    <row r="81" spans="1:9" x14ac:dyDescent="0.2">
      <c r="A81" s="17">
        <f t="shared" ca="1" si="11"/>
        <v>78</v>
      </c>
      <c r="B81" s="18">
        <f t="shared" ca="1" si="12"/>
        <v>0</v>
      </c>
      <c r="C81" s="18">
        <f t="shared" ca="1" si="13"/>
        <v>0</v>
      </c>
      <c r="D81" s="19">
        <f t="shared" ca="1" si="15"/>
        <v>7.4623051565787506</v>
      </c>
      <c r="E81" s="18">
        <f t="shared" ca="1" si="16"/>
        <v>95.670578930496973</v>
      </c>
      <c r="F81" s="68" t="str">
        <f t="shared" ca="1" si="17"/>
        <v/>
      </c>
      <c r="G81" s="19">
        <f t="shared" ca="1" si="14"/>
        <v>2.5999999999999999E-2</v>
      </c>
      <c r="H81" s="20">
        <f ca="1">D81/MAX(D81:D94)</f>
        <v>0.85580909640725966</v>
      </c>
      <c r="I81" s="19">
        <f t="shared" ca="1" si="18"/>
        <v>0</v>
      </c>
    </row>
    <row r="82" spans="1:9" x14ac:dyDescent="0.2">
      <c r="A82" s="17">
        <f t="shared" ca="1" si="11"/>
        <v>79</v>
      </c>
      <c r="B82" s="18">
        <f t="shared" ca="1" si="12"/>
        <v>0</v>
      </c>
      <c r="C82" s="18">
        <f t="shared" ca="1" si="13"/>
        <v>0</v>
      </c>
      <c r="D82" s="19">
        <f t="shared" ca="1" si="15"/>
        <v>7.5579757355092472</v>
      </c>
      <c r="E82" s="18">
        <f t="shared" ca="1" si="16"/>
        <v>95.670578930496973</v>
      </c>
      <c r="F82" s="68" t="str">
        <f t="shared" ca="1" si="17"/>
        <v/>
      </c>
      <c r="G82" s="19">
        <f t="shared" ca="1" si="14"/>
        <v>2.5999999999999999E-2</v>
      </c>
      <c r="H82" s="20">
        <f ca="1">D82/MAX(D82:D94)</f>
        <v>0.86678100789966039</v>
      </c>
      <c r="I82" s="19">
        <f t="shared" ca="1" si="18"/>
        <v>0</v>
      </c>
    </row>
    <row r="83" spans="1:9" x14ac:dyDescent="0.2">
      <c r="A83" s="17">
        <f t="shared" ca="1" si="11"/>
        <v>80</v>
      </c>
      <c r="B83" s="18">
        <f t="shared" ca="1" si="12"/>
        <v>0</v>
      </c>
      <c r="C83" s="18">
        <f t="shared" ca="1" si="13"/>
        <v>0</v>
      </c>
      <c r="D83" s="19">
        <f t="shared" ca="1" si="15"/>
        <v>7.6536463144397437</v>
      </c>
      <c r="E83" s="18">
        <f t="shared" ca="1" si="16"/>
        <v>95.670578930496973</v>
      </c>
      <c r="F83" s="68" t="str">
        <f t="shared" ca="1" si="17"/>
        <v/>
      </c>
      <c r="G83" s="19">
        <f t="shared" ca="1" si="14"/>
        <v>2.5999999999999999E-2</v>
      </c>
      <c r="H83" s="20">
        <f ca="1">D83/MAX(D83:D94)</f>
        <v>0.87775291939206113</v>
      </c>
      <c r="I83" s="19">
        <f t="shared" ca="1" si="18"/>
        <v>0</v>
      </c>
    </row>
    <row r="84" spans="1:9" x14ac:dyDescent="0.2">
      <c r="A84" s="17">
        <f t="shared" ca="1" si="11"/>
        <v>81</v>
      </c>
      <c r="B84" s="18">
        <f t="shared" ca="1" si="12"/>
        <v>0</v>
      </c>
      <c r="C84" s="18">
        <f t="shared" ca="1" si="13"/>
        <v>0</v>
      </c>
      <c r="D84" s="19">
        <f t="shared" ca="1" si="15"/>
        <v>7.7500338223674836</v>
      </c>
      <c r="E84" s="18">
        <f t="shared" ca="1" si="16"/>
        <v>96.387507927739918</v>
      </c>
      <c r="F84" s="68" t="str">
        <f t="shared" ca="1" si="17"/>
        <v/>
      </c>
      <c r="G84" s="19">
        <f t="shared" ca="1" si="14"/>
        <v>2.5999999999999999E-2</v>
      </c>
      <c r="H84" s="20">
        <f ca="1">D84/MAX(D84:D94)</f>
        <v>0.88880705137055094</v>
      </c>
      <c r="I84" s="19">
        <f t="shared" ca="1" si="18"/>
        <v>0</v>
      </c>
    </row>
    <row r="85" spans="1:9" x14ac:dyDescent="0.2">
      <c r="A85" s="17">
        <f t="shared" ca="1" si="11"/>
        <v>82</v>
      </c>
      <c r="B85" s="18">
        <f t="shared" ca="1" si="12"/>
        <v>0</v>
      </c>
      <c r="C85" s="18">
        <f t="shared" ca="1" si="13"/>
        <v>0</v>
      </c>
      <c r="D85" s="19">
        <f t="shared" ca="1" si="15"/>
        <v>7.8474228542305333</v>
      </c>
      <c r="E85" s="18">
        <f t="shared" ca="1" si="16"/>
        <v>97.389031863050121</v>
      </c>
      <c r="F85" s="68" t="str">
        <f t="shared" ca="1" si="17"/>
        <v/>
      </c>
      <c r="G85" s="19">
        <f t="shared" ca="1" si="14"/>
        <v>2.5999999999999999E-2</v>
      </c>
      <c r="H85" s="20">
        <f ca="1">D85/MAX(D85:D94)</f>
        <v>0.89997604240078455</v>
      </c>
      <c r="I85" s="19">
        <f t="shared" ca="1" si="18"/>
        <v>0</v>
      </c>
    </row>
    <row r="86" spans="1:9" x14ac:dyDescent="0.2">
      <c r="A86" s="17">
        <f t="shared" ca="1" si="11"/>
        <v>83</v>
      </c>
      <c r="B86" s="18">
        <f t="shared" ca="1" si="12"/>
        <v>0</v>
      </c>
      <c r="C86" s="18">
        <f t="shared" ca="1" si="13"/>
        <v>0</v>
      </c>
      <c r="D86" s="19">
        <f t="shared" ca="1" si="15"/>
        <v>7.945100499591601</v>
      </c>
      <c r="E86" s="18">
        <f t="shared" ca="1" si="16"/>
        <v>97.677645361067448</v>
      </c>
      <c r="F86" s="68" t="str">
        <f t="shared" ca="1" si="17"/>
        <v/>
      </c>
      <c r="G86" s="19">
        <f t="shared" ca="1" si="14"/>
        <v>2.5999999999999999E-2</v>
      </c>
      <c r="H86" s="20">
        <f ca="1">D86/MAX(D86:D94)</f>
        <v>0.91117813286232896</v>
      </c>
      <c r="I86" s="19">
        <f t="shared" ca="1" si="18"/>
        <v>0</v>
      </c>
    </row>
    <row r="87" spans="1:9" x14ac:dyDescent="0.2">
      <c r="A87" s="17">
        <f t="shared" ca="1" si="11"/>
        <v>84</v>
      </c>
      <c r="B87" s="18">
        <f t="shared" ca="1" si="12"/>
        <v>0</v>
      </c>
      <c r="C87" s="18">
        <f t="shared" ca="1" si="13"/>
        <v>0</v>
      </c>
      <c r="D87" s="19">
        <f t="shared" ca="1" si="15"/>
        <v>8.0427781449526687</v>
      </c>
      <c r="E87" s="18">
        <f t="shared" ca="1" si="16"/>
        <v>97.677645361067448</v>
      </c>
      <c r="F87" s="68" t="str">
        <f t="shared" ca="1" si="17"/>
        <v/>
      </c>
      <c r="G87" s="19">
        <f t="shared" ca="1" si="14"/>
        <v>2.5999999999999999E-2</v>
      </c>
      <c r="H87" s="20">
        <f ca="1">D87/MAX(D87:D94)</f>
        <v>0.92238022332387326</v>
      </c>
      <c r="I87" s="19">
        <f t="shared" ca="1" si="18"/>
        <v>0</v>
      </c>
    </row>
    <row r="88" spans="1:9" x14ac:dyDescent="0.2">
      <c r="A88" s="17">
        <f t="shared" ca="1" si="11"/>
        <v>85</v>
      </c>
      <c r="B88" s="18">
        <f t="shared" ca="1" si="12"/>
        <v>0</v>
      </c>
      <c r="C88" s="18">
        <f t="shared" ca="1" si="13"/>
        <v>0</v>
      </c>
      <c r="D88" s="19">
        <f t="shared" ca="1" si="15"/>
        <v>8.1405458965126964</v>
      </c>
      <c r="E88" s="18">
        <f t="shared" ca="1" si="16"/>
        <v>97.767751560026909</v>
      </c>
      <c r="F88" s="68" t="str">
        <f t="shared" ca="1" si="17"/>
        <v/>
      </c>
      <c r="G88" s="19">
        <f t="shared" ca="1" si="14"/>
        <v>2.5999999999999999E-2</v>
      </c>
      <c r="H88" s="20">
        <f ca="1">D88/MAX(D88:D94)</f>
        <v>0.93359264754999771</v>
      </c>
      <c r="I88" s="19">
        <f t="shared" ca="1" si="18"/>
        <v>0</v>
      </c>
    </row>
    <row r="89" spans="1:9" x14ac:dyDescent="0.2">
      <c r="A89" s="17">
        <f t="shared" ca="1" si="11"/>
        <v>86</v>
      </c>
      <c r="B89" s="18">
        <f t="shared" ca="1" si="12"/>
        <v>0</v>
      </c>
      <c r="C89" s="18">
        <f t="shared" ca="1" si="13"/>
        <v>0</v>
      </c>
      <c r="D89" s="19">
        <f t="shared" ca="1" si="15"/>
        <v>8.2369722493000097</v>
      </c>
      <c r="E89" s="18">
        <f t="shared" ca="1" si="16"/>
        <v>96.426352787314045</v>
      </c>
      <c r="F89" s="68" t="str">
        <f t="shared" ca="1" si="17"/>
        <v/>
      </c>
      <c r="G89" s="19">
        <f t="shared" ca="1" si="14"/>
        <v>2.5999999999999999E-2</v>
      </c>
      <c r="H89" s="20">
        <f ca="1">D89/MAX(D89:D94)</f>
        <v>0.94465123442325183</v>
      </c>
      <c r="I89" s="19">
        <f t="shared" ca="1" si="18"/>
        <v>0</v>
      </c>
    </row>
    <row r="90" spans="1:9" x14ac:dyDescent="0.2">
      <c r="A90" s="17">
        <f t="shared" ca="1" si="11"/>
        <v>87</v>
      </c>
      <c r="B90" s="18">
        <f t="shared" ca="1" si="12"/>
        <v>0</v>
      </c>
      <c r="C90" s="18">
        <f t="shared" ca="1" si="13"/>
        <v>0</v>
      </c>
      <c r="D90" s="19">
        <f t="shared" ca="1" si="15"/>
        <v>8.3311105802518455</v>
      </c>
      <c r="E90" s="18">
        <f t="shared" ca="1" si="16"/>
        <v>94.138330951835528</v>
      </c>
      <c r="F90" s="68" t="str">
        <f t="shared" ca="1" si="17"/>
        <v/>
      </c>
      <c r="G90" s="19">
        <f t="shared" ca="1" si="14"/>
        <v>2.5999999999999999E-2</v>
      </c>
      <c r="H90" s="20">
        <f ca="1">D90/MAX(D90:D94)</f>
        <v>0.95544742115894876</v>
      </c>
      <c r="I90" s="19">
        <f t="shared" ca="1" si="18"/>
        <v>0</v>
      </c>
    </row>
    <row r="91" spans="1:9" x14ac:dyDescent="0.2">
      <c r="A91" s="17">
        <f t="shared" ca="1" si="11"/>
        <v>88</v>
      </c>
      <c r="B91" s="18">
        <f t="shared" ca="1" si="12"/>
        <v>0</v>
      </c>
      <c r="C91" s="18">
        <f t="shared" ca="1" si="13"/>
        <v>0</v>
      </c>
      <c r="D91" s="19">
        <f t="shared" ca="1" si="15"/>
        <v>8.4253385578153352</v>
      </c>
      <c r="E91" s="18">
        <f t="shared" ca="1" si="16"/>
        <v>94.227977563488906</v>
      </c>
      <c r="F91" s="68" t="str">
        <f t="shared" ca="1" si="17"/>
        <v/>
      </c>
      <c r="G91" s="19">
        <f t="shared" ca="1" si="14"/>
        <v>2.5999999999999999E-2</v>
      </c>
      <c r="H91" s="20">
        <f ca="1">D91/MAX(D91:D94)</f>
        <v>0.96625388895178621</v>
      </c>
      <c r="I91" s="19">
        <f t="shared" ca="1" si="18"/>
        <v>0</v>
      </c>
    </row>
    <row r="92" spans="1:9" x14ac:dyDescent="0.2">
      <c r="A92" s="17">
        <f t="shared" ca="1" si="11"/>
        <v>89</v>
      </c>
      <c r="B92" s="18">
        <f t="shared" ca="1" si="12"/>
        <v>0</v>
      </c>
      <c r="C92" s="18">
        <f t="shared" ca="1" si="13"/>
        <v>0</v>
      </c>
      <c r="D92" s="19">
        <f t="shared" ca="1" si="15"/>
        <v>8.5234226513928775</v>
      </c>
      <c r="E92" s="18">
        <f t="shared" ca="1" si="16"/>
        <v>98.084093577541879</v>
      </c>
      <c r="F92" s="68" t="str">
        <f t="shared" ca="1" si="17"/>
        <v/>
      </c>
      <c r="G92" s="19">
        <f t="shared" ca="1" si="14"/>
        <v>2.5999999999999999E-2</v>
      </c>
      <c r="H92" s="20">
        <f ca="1">D92/MAX(D92:D94)</f>
        <v>0.97750259263452421</v>
      </c>
      <c r="I92" s="19">
        <f t="shared" ca="1" si="18"/>
        <v>0</v>
      </c>
    </row>
    <row r="93" spans="1:9" x14ac:dyDescent="0.2">
      <c r="A93" s="17">
        <f t="shared" ca="1" si="11"/>
        <v>90</v>
      </c>
      <c r="B93" s="18">
        <f t="shared" ca="1" si="12"/>
        <v>0</v>
      </c>
      <c r="C93" s="18">
        <f t="shared" ca="1" si="13"/>
        <v>0</v>
      </c>
      <c r="D93" s="19">
        <f t="shared" ca="1" si="15"/>
        <v>8.6215067449704197</v>
      </c>
      <c r="E93" s="18">
        <f t="shared" ca="1" si="16"/>
        <v>98.084093577541879</v>
      </c>
      <c r="F93" s="68" t="str">
        <f t="shared" ca="1" si="17"/>
        <v/>
      </c>
      <c r="G93" s="19">
        <f t="shared" ca="1" si="14"/>
        <v>2.5999999999999999E-2</v>
      </c>
      <c r="H93" s="20">
        <f ca="1">D93/MAX(D93:D94)</f>
        <v>0.98875129631726211</v>
      </c>
      <c r="I93" s="19">
        <f t="shared" ca="1" si="18"/>
        <v>0</v>
      </c>
    </row>
    <row r="94" spans="1:9" x14ac:dyDescent="0.2">
      <c r="A94" s="17">
        <f t="shared" ca="1" si="11"/>
        <v>91</v>
      </c>
      <c r="B94" s="18">
        <f t="shared" ca="1" si="12"/>
        <v>0</v>
      </c>
      <c r="C94" s="18">
        <f t="shared" ca="1" si="13"/>
        <v>0</v>
      </c>
      <c r="D94" s="19">
        <f t="shared" ca="1" si="15"/>
        <v>8.7195908385479619</v>
      </c>
      <c r="E94" s="18">
        <f t="shared" ca="1" si="16"/>
        <v>98.084093577541879</v>
      </c>
      <c r="F94" s="68" t="str">
        <f t="shared" ca="1" si="17"/>
        <v/>
      </c>
      <c r="G94" s="19">
        <f t="shared" ca="1" si="14"/>
        <v>2.5999999999999999E-2</v>
      </c>
      <c r="H94" s="20">
        <f ca="1">D94/MAX(D94:D94)</f>
        <v>1</v>
      </c>
      <c r="I94" s="19">
        <f t="shared" ca="1" si="18"/>
        <v>0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2" sqref="P12"/>
    </sheetView>
  </sheetViews>
  <sheetFormatPr defaultColWidth="8.75" defaultRowHeight="12.75" x14ac:dyDescent="0.2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0" ma:contentTypeDescription="Create a new document." ma:contentTypeScope="" ma:versionID="8be41fd001069d3a45d9e64d81068a5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2F7A2A-CF0F-48C1-B600-C2EF9B18E1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38769B-D055-436E-90D1-321B897E2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EC70F-DDD6-4FDC-9DEF-4F48AB0A24E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UT-GOM2-1-H005-4FB-4</vt:lpstr>
      <vt:lpstr>UT-GOM2-1-H005-4FB-4 table</vt:lpstr>
      <vt:lpstr>graph</vt:lpstr>
      <vt:lpstr>'UT-GOM2-1-H005-4FB-4 table'!Print_Area</vt:lpstr>
    </vt:vector>
  </TitlesOfParts>
  <Company>Geotek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Phillips</cp:lastModifiedBy>
  <cp:lastPrinted>2017-05-08T14:45:57Z</cp:lastPrinted>
  <dcterms:created xsi:type="dcterms:W3CDTF">2012-06-25T14:59:26Z</dcterms:created>
  <dcterms:modified xsi:type="dcterms:W3CDTF">2019-06-03T20:12:00Z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