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cmt2273\Desktop\"/>
    </mc:Choice>
  </mc:AlternateContent>
  <xr:revisionPtr revIDLastSave="0" documentId="13_ncr:1_{0B195F4C-439D-49A4-80E4-E650EF25DA41}" xr6:coauthVersionLast="36" xr6:coauthVersionMax="36" xr10:uidLastSave="{00000000-0000-0000-0000-000000000000}"/>
  <bookViews>
    <workbookView xWindow="0" yWindow="0" windowWidth="28800" windowHeight="11325" xr2:uid="{00000000-000D-0000-FFFF-FFFF00000000}"/>
  </bookViews>
  <sheets>
    <sheet name="Data" sheetId="1" r:id="rId1"/>
    <sheet name="Plots"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9" i="1" l="1"/>
  <c r="AN22" i="1"/>
  <c r="AN21" i="1"/>
  <c r="AN20" i="1"/>
  <c r="AN19" i="1"/>
  <c r="AN18" i="1"/>
  <c r="AN17" i="1"/>
  <c r="AN9" i="1"/>
  <c r="AN8" i="1"/>
  <c r="AN6" i="1"/>
  <c r="AN4" i="1"/>
  <c r="AN7" i="1"/>
  <c r="AN5" i="1"/>
</calcChain>
</file>

<file path=xl/sharedStrings.xml><?xml version="1.0" encoding="utf-8"?>
<sst xmlns="http://schemas.openxmlformats.org/spreadsheetml/2006/main" count="687" uniqueCount="498">
  <si>
    <t>Core Run</t>
  </si>
  <si>
    <t>Core</t>
  </si>
  <si>
    <t>Core Top (mbsf)</t>
  </si>
  <si>
    <t>Relation to horizons</t>
  </si>
  <si>
    <t>Core location description (unit)</t>
  </si>
  <si>
    <t>Description Pore-Fill</t>
  </si>
  <si>
    <t>PCTB Configuration</t>
  </si>
  <si>
    <t>Ball Valve Seal Type</t>
  </si>
  <si>
    <t>Flow Diversion</t>
  </si>
  <si>
    <t>Drilling Fluid Mud weight (ppg)</t>
  </si>
  <si>
    <t>Estimated In situ pressure (Mpa)</t>
  </si>
  <si>
    <t>Estimated In situ pressure (psi)</t>
  </si>
  <si>
    <t>Set boost pressure (psi)</t>
  </si>
  <si>
    <t>Geotek Flow Rate (g/min)</t>
  </si>
  <si>
    <t>Observations on Flow Rate</t>
  </si>
  <si>
    <t>Target WOB</t>
  </si>
  <si>
    <t>Observations on WOB</t>
  </si>
  <si>
    <t>ROP</t>
  </si>
  <si>
    <t>Observations on Pressure</t>
  </si>
  <si>
    <t>Observations on Temp</t>
  </si>
  <si>
    <t>Retrieval Delay at seafloor</t>
  </si>
  <si>
    <t>Cored interval (m)</t>
  </si>
  <si>
    <t>Recovery length (m)</t>
  </si>
  <si>
    <t>Recovery %</t>
  </si>
  <si>
    <t>Cored interval (ft)</t>
  </si>
  <si>
    <t>Recovery length (ft)</t>
  </si>
  <si>
    <t>Ball valve on recovery (open or closed)</t>
  </si>
  <si>
    <t>Recovery pressure (psi)</t>
  </si>
  <si>
    <t>Recovered to Vessel</t>
  </si>
  <si>
    <t>Sediment above the rabbit</t>
  </si>
  <si>
    <t>Drill Operational report and Daily Log</t>
  </si>
  <si>
    <t>Geotek Coring Run Reports</t>
  </si>
  <si>
    <t>Post Coring N2 Reservoir psi</t>
  </si>
  <si>
    <t>Geotek Daily reports</t>
  </si>
  <si>
    <t>From Chapter 3 and 4 Operations</t>
  </si>
  <si>
    <t>Chapter 3 and 4 reason for failure given in the Coring Results table (interpretation) and depth of sealing chart</t>
  </si>
  <si>
    <t>Chapter 3 and 4 Pressure Coring text</t>
  </si>
  <si>
    <t>Chapter 3 and 4 Failure analysis</t>
  </si>
  <si>
    <t>Post Expedition PCTB Summary (ppt)</t>
  </si>
  <si>
    <t>Carla Comments</t>
  </si>
  <si>
    <t>Aaron Comments</t>
  </si>
  <si>
    <t>Recovery Calculation</t>
  </si>
  <si>
    <t>01CS</t>
  </si>
  <si>
    <t>Core UT-GOM2-1-H002-01CS</t>
  </si>
  <si>
    <t>below the 200 horizon “top sand unit”(391 mbsf)</t>
  </si>
  <si>
    <t>In the upper bounding Sand Unit (391-490 mbsf) but not in the main hydrate reservoir</t>
  </si>
  <si>
    <t>PCTB-CS</t>
  </si>
  <si>
    <t>ON</t>
  </si>
  <si>
    <t>Above</t>
  </si>
  <si>
    <t>Turning on and off from 0- to 160 before coring, 90 and then 130-140 during coring</t>
  </si>
  <si>
    <t>2-6 tons</t>
  </si>
  <si>
    <t>0-10 Klb during coring</t>
  </si>
  <si>
    <t>11 ft/hr, 50 RPM</t>
  </si>
  <si>
    <t>Spikes at 150 then 10-18</t>
  </si>
  <si>
    <t>pressure steady and drops as core barrel is pulled</t>
  </si>
  <si>
    <t>as expected through thermocline, seafloor and wellbore</t>
  </si>
  <si>
    <t>01CS Closed</t>
  </si>
  <si>
    <t>0900 hr on 12-May-2017</t>
  </si>
  <si>
    <t>01CS No mention</t>
  </si>
  <si>
    <t>Conducted core run: Core UT-GOM2-1-H002-01CS. Core barrel recovered on deck with ball valve closed but with little to no pressure in the autoclave. Core UT-GOM2-1-H002-01CS, which was the first core acquired during this expedition, recovered 2.3 ft (69 cm) of core in poor condition and failed to retain pressure. The deployment, cutting, and recovery of the core appeared to be conducted without any problems. We did not see any trouble with the latching of the tool or it's deployment in the pipe. But it took more than 6,000 lbs of pull to unlatch the tool from the BHA. The cutting of the core on bottom also appeared to be good with somewhat variable penetration rates and weight on bit. Upon recovery, the ball valve was closed but the pressure boost appeared not to have pressurized the autoclave below the new flow diverter set above the upper autoclave seal (polypack seals). Two additional PCTB-CS operational tests were conducted in the open drillpipe (while not in contact with the sediment) that appeared to confirm that there was some form of pressure block in the tool.</t>
  </si>
  <si>
    <t>A</t>
  </si>
  <si>
    <t>?</t>
  </si>
  <si>
    <t>Friday May 12, 2017 0745 1CS@ 8062-8072 ft: General coring parameters ROP= ~11 ft/hr, 50 RPM, WOB = 2-6 tons, flow rate 91 gal/min Recovery pressure = 0 psi. Core recovery = 79 cm. Diverter seal suspected of creating a hydraulic lock.</t>
  </si>
  <si>
    <t xml:space="preserve">Hole clean just before coring; </t>
  </si>
  <si>
    <t>Ball valve closed; no pressure boost; pawls not engaged; middle section under residual pressure. Hydraulic lock and pressure buildup due to metal-on-metal seal.; Hydraulic lock</t>
  </si>
  <si>
    <t>The pawls were not engaged and the middle section was under residual pressure. At the time, they thought the PolyPak flow diverter seal had inadvertently seal when it should not have sealed preventing complete retraction of the  "Inner tube plug and inner liner into the autoclave" Core catcher had been inverted and crushed</t>
  </si>
  <si>
    <t>Hydraulic lock caused by flow diverter in middle section, which resulted in a pressure build up in the middle section and an incomplete pulling action (1CS, Full Function Test 1).</t>
  </si>
  <si>
    <t>Hydraulic Lock, (Flow Diverter Assembly); hydraulic lock; cc fingers inverted, crushed, fingers missing</t>
  </si>
  <si>
    <t>02CS</t>
  </si>
  <si>
    <t>Core UT-GOM2-1-H002-02CS</t>
  </si>
  <si>
    <t>In the upper bounding Sand Unit (391-490 mbsf) and entering the main hydrate reservoir</t>
  </si>
  <si>
    <t>OFF</t>
  </si>
  <si>
    <t>135 +/- 5</t>
  </si>
  <si>
    <t>10-20 tons</t>
  </si>
  <si>
    <t xml:space="preserve"> 2-18</t>
  </si>
  <si>
    <t>30 ft/hr, 60 RPM</t>
  </si>
  <si>
    <t>Spikes to 120 then 20-80</t>
  </si>
  <si>
    <t>small spikes of higher pressure during coring, pressure drops as core barrel is pulled</t>
  </si>
  <si>
    <t>02CS Partially open</t>
  </si>
  <si>
    <t>1945 hr on 12-May-2017</t>
  </si>
  <si>
    <t>02CS No mention</t>
  </si>
  <si>
    <t>Conducted core run: Core UT-GOM2-1-H002-02CS. When the tool was recovered on deck the ball valve was not closed; core liner visible through ball valve (no pressure).  Core did not retract into the autoclave. The upper threaded connection of the liner to the top of the core plug was broken and the core catcher was damage indicating that the core likely jammed, which caused core milling and the breaking of the liner. It also took about a 6000 lb pull to unlatch the inner core barrel from with the BHA during the recovery of the core. A total of 5.3 ft (162 cm) of sediment was recovered.</t>
  </si>
  <si>
    <t>Friday May 12, 2017 1838 2CS @ 8072-8082 ft. General coring parameters ROP= , WOB = 10-20 tons, flow rate = 126 gal/min Recovery pressure = 0. Core recovery = 200 cm. Liner broke due to core jamming.</t>
  </si>
  <si>
    <t>ball valve was not closed; one core liner extended through ball valve and the core failed to retract into the autoclave</t>
  </si>
  <si>
    <t>Broken core liner remained in ball valve and valve could not close due to jamming; Broken liner due to core jamming, partial hydraulic lock</t>
  </si>
  <si>
    <t xml:space="preserve">Pump rate dropped to a 1/3 of 01CS. No seal in the flow diverter.  Core liner broke at the top resulting in the core liner not being lifted and the core liner at the bottom remained in the ball valve. Sand-to-silt sediment was found jammed tight inside the CS.  Core jamming can result "The failure of this core to hold pressure was attributed to core jamming which led to an over-torque on the core liner.  This can occur when the core is not cut cleanly and the waste material is not removed fast enough by the pumped mud. Core jamming resulting in broken liners have been seen on previous expeditions, including NGHP-02. This failure was not related to the previous failures in UT-GOM2-1-H002-01CS or the Full Function Tests (see above) and had nothing to do with the removal of the flow diverter seal.  To avoid core jamming, it was proposed to cut the next core more slowly and with a higher pump rate" </t>
  </si>
  <si>
    <t>Core jamming/broken liner - this occurs when the drill cuttings are not adequately removed   from the immediate cutting shoe area during coring (2CS, 3CS).</t>
  </si>
  <si>
    <t>BV Jamming/Broken Liner, solution - Dialing in coring parameters (?); liner broken at top, jammed ball valve</t>
  </si>
  <si>
    <t>03CS</t>
  </si>
  <si>
    <t>Core UT-GOM2-1-H002-03CS</t>
  </si>
  <si>
    <t>all in the main hydrate reservoir</t>
  </si>
  <si>
    <t>Main hydrate reservoir (414-440)</t>
  </si>
  <si>
    <t>Flow rate recorded at 0 for the entire length of coring.  But bounces around between 0 and 45 just before and just after. Assumed 50 but could have been anything. Geotek comments suggest it was higher that 02CS at 168-189</t>
  </si>
  <si>
    <t>5-15 tons</t>
  </si>
  <si>
    <t>0-8</t>
  </si>
  <si>
    <t>15 ft/hr, 60 RPM</t>
  </si>
  <si>
    <t>20-30</t>
  </si>
  <si>
    <t>03CS Open</t>
  </si>
  <si>
    <t>0345 hr on 13-May-2017</t>
  </si>
  <si>
    <t>03CS No mention</t>
  </si>
  <si>
    <t>Conducted core run: Core UT-GOM2-1-H002-03CS. Upon recovery this core failed to hold pressure; however, it did return core to the surface. This failure of the core system to retain pressure was attributed to the fact that the retrieval of the inner core-barrel required a special procedure to release it form the latches in the BHA. We did not see any trouble with the deployment and latching of the tool before coring. The actual core cut event appeared to be good with somewhat variable penetration rates and weight on bit. However, at the end of the test the inner core-barrel was stuck in the BHA. The rig crew and Geotek staff core team managers worked with the Schlumberger wireline engineer for nearly four hours to unlatch the core barrel from the BHA. Eventually, the decision was made to use a special emergency release procedure that was successful but also prevents the ball-valve on the tool from closing. A total of 1.1 ft (33 cm) was recovered.</t>
  </si>
  <si>
    <t>Friday May 12, 2017 2224 3CS @ 8082-8092 ft. General coring parameters ROP= 15 ft/hr, 60 RPM, WOB = 5-15 tons, flow rate = 168-189 gal/min Sat May 13 0000 tool stuck in BHA - used emergency pulling tool. Finally came free. Can only put 6000-6500 lbs on tool with slickline winch</t>
  </si>
  <si>
    <t>When attempting to recover the PCTB-CS outer barrel, the tool failed to unlatch from the BHA.  A decision was made to use a special emergency release procedure that decoupled the tool from the BHA but also prevented the ball valve in the tool from closing, so the core barrel was recovered on deck with no pressure</t>
  </si>
  <si>
    <t>Inner barrel jammed in BHA. Used emergency tool to release; Tool stuck deformed sleeve</t>
  </si>
  <si>
    <t>Core rate slowed and flow rate increased. The emergency pulling tool prevents closing of the ball valve, thus recovery of pressure core within the methane hydrate stability zone was not possible</t>
  </si>
  <si>
    <t>stuck; emergency tool used to pull out of BHA</t>
  </si>
  <si>
    <t>Total length of pressure and depressurized core for H002</t>
  </si>
  <si>
    <t>04CS</t>
  </si>
  <si>
    <t>Core UT-GOM2-1-H002-04CS</t>
  </si>
  <si>
    <t>Steady around 225</t>
  </si>
  <si>
    <t>5 to 17</t>
  </si>
  <si>
    <t>20 ft/hr, 60 RPM</t>
  </si>
  <si>
    <t>Spikes to 175 the 20-50</t>
  </si>
  <si>
    <t>pressure steady and drops as core barrel is pulled temp, then steady at final</t>
  </si>
  <si>
    <t>04CS Closed</t>
  </si>
  <si>
    <t>1330 hr on 13-May-2017</t>
  </si>
  <si>
    <t>04CS Yes</t>
  </si>
  <si>
    <t>Conducted core run: Core UT-GOM2-1-H002-04CS. Core UT-GOM2-1-H002-04CS was recovered on deck with ball valve closed and at an internal autoclave pressure of 3372 psi, which was the first core acquired during this expedition at pressure. The deployment and recovery of the PCTB-CS core barrel was conducted without any problems. The cutting of the core at the bottom of the hole also appeared to be good with almost constant core penetration rates and weight on bit. Upon recovery, the PCTB-CS core barrel was placed in the vertical ice-shuck on the rig floor. The internal pressure of the PCTB-CS autoclave when received in the Geotech Coring Service Van measured 3372 psi, which is slightly less than the expected hydrostatic pressure at the depth of the cored reservoir section at this site. In the PCATS lab, an X-ray scan of the PCTB-CS autoclave revealed 4.6 ft (140 cm) section of sediment core and 4.0 ft (123 cm) sediment fill above the core rabbit, which indicates that formation sediment had been fluidized during coring and flowed up into the core liner through the small ports in the rabbit.</t>
  </si>
  <si>
    <t xml:space="preserve">3593 psi, </t>
  </si>
  <si>
    <t>B</t>
  </si>
  <si>
    <r>
      <t xml:space="preserve">Sat May 13, 2017 ~0545 4CS During tool deployment it was accidentally was released by slickline while being lowered and fell to BHA. PCTB recovered with the emergency pulling tool. ~1300 4CS @ 8092-8102 ft continued with replacement tool. General coring parameters ROP= 20 ft/hr, 60 RPM, WOB = 10 tons, flow rate = 253 gal/min good coring run - </t>
    </r>
    <r>
      <rPr>
        <b/>
        <sz val="9"/>
        <rFont val="Calibri"/>
        <family val="2"/>
        <scheme val="minor"/>
      </rPr>
      <t>BV closed</t>
    </r>
    <r>
      <rPr>
        <sz val="9"/>
        <rFont val="Calibri"/>
        <family val="2"/>
        <scheme val="minor"/>
      </rPr>
      <t xml:space="preserve"> and under pressure at deck Autoclave pressure measured in PTCB van = 3372 psi. Miscommunication meant that water core test in BHA was missed. Core recovery 139 cm - </t>
    </r>
    <r>
      <rPr>
        <b/>
        <sz val="9"/>
        <rFont val="Calibri"/>
        <family val="2"/>
        <scheme val="minor"/>
      </rPr>
      <t>There was also a lot of loose sand/silt that had flowed above the rabbit before the coring process started.</t>
    </r>
  </si>
  <si>
    <t>ball valve was closed and autoclave pressurized</t>
  </si>
  <si>
    <t>No boost, although a slight pressure jump when tool was pulled. Loose, fluidized sediment above rabbit.</t>
  </si>
  <si>
    <t>On recovery, the ball valve was closed and the plug had moved up to the correct position, indicating that the pressure boost had fired and the autoclave was under pressure. Transfer from the autoclave to the pressure core analysis and transfer system (PCATS) revealed a full core as well as a large amount of silty sand (&gt; 1.5 m) that had washed up above the rabbit to the top of the liner.</t>
  </si>
  <si>
    <t>fluidized sediment above rabbit</t>
  </si>
  <si>
    <r>
      <t xml:space="preserve">So the flow rate is increased to avoid debris and if increased too much you might see sediment above the rabbit, which we do.  However this sediment did not keep the autoclave from sealing although it </t>
    </r>
    <r>
      <rPr>
        <b/>
        <sz val="11"/>
        <color rgb="FF0070C0"/>
        <rFont val="Calibri"/>
        <family val="2"/>
        <scheme val="minor"/>
      </rPr>
      <t>appears to not have sealed at depth</t>
    </r>
  </si>
  <si>
    <t>average recovery per pressure and depressurized core for H002</t>
  </si>
  <si>
    <t>05CS</t>
  </si>
  <si>
    <t>Core UT-GOM2-1-H002-05CS</t>
  </si>
  <si>
    <t xml:space="preserve"> 8-10</t>
  </si>
  <si>
    <t>5 to 10</t>
  </si>
  <si>
    <t>38 ft/hr, 60 ROM</t>
  </si>
  <si>
    <t>Spikes to 100 then trails off</t>
  </si>
  <si>
    <t>05CS Partially open</t>
  </si>
  <si>
    <t>2000 hr on 13-May-2017</t>
  </si>
  <si>
    <t>05CS None</t>
  </si>
  <si>
    <t>Conducted core run: Core UT-GOM2-1-H002-05CS. For Core UT-GOM2-1-H002-05, the ball-valve failed to close or hold pressure; however, it did return core to the surface. For Core UT-GOM2-1-H002-05CS the tool was recovered to the rig floor with the ball-valve closed but not sealed. Silt and sand was found packed between the ball valve and seal; and the seal appeared to be damaged. We also had significant trouble unlatching this tool from the BHA during recovery, which may also have been caused by the impact of silt/sand on the operation of the latch system within the PCTB-CS BHA. Core UT-GOM2-1-H002-05CS did recover 3.1 ft (94 cm) of non-pressurized core that was transferred and processed through the onboard UT core processing lab.</t>
  </si>
  <si>
    <t>3593, closed</t>
  </si>
  <si>
    <t>2 / BV2</t>
  </si>
  <si>
    <r>
      <t xml:space="preserve">Sat May 13, 2017 ~1800 5CS @ 8102-8112 ft General coring parameters ROP= 38 ft/hr, 60 RPM, WOB = 10-8 tons, flow rate = 253-101 gal/min good coring run - </t>
    </r>
    <r>
      <rPr>
        <b/>
        <sz val="9"/>
        <rFont val="Calibri"/>
        <family val="2"/>
        <scheme val="minor"/>
      </rPr>
      <t xml:space="preserve">BV only partially closed </t>
    </r>
    <r>
      <rPr>
        <sz val="9"/>
        <rFont val="Calibri"/>
        <family val="2"/>
        <scheme val="minor"/>
      </rPr>
      <t xml:space="preserve">due to misplaced seal and hence no pressure. Core recovery ~ 100 cm - </t>
    </r>
    <r>
      <rPr>
        <b/>
        <sz val="9"/>
        <rFont val="Calibri"/>
        <family val="2"/>
        <scheme val="minor"/>
      </rPr>
      <t>No sand above rabbit.</t>
    </r>
  </si>
  <si>
    <t>ball valve was closed but not sealed, Silt and sand were found packed between the ball valve and seal, and the seal appeared to be damaged</t>
  </si>
  <si>
    <t>Ball valve only partially closed. Seal jammed in ball valve; damaged seal; silt between BV and seal</t>
  </si>
  <si>
    <t>The pump rate was lowered stepwise throughout the coring run.  The ball valve was only partially closed due to a misplaced seal. There was no sand in the liner above rabbit DST sensor</t>
  </si>
  <si>
    <t>Ball valve seal unseating that caused the ball to not fully close if the seal is caught by the ball and the autoclave to leak pressure (5CS, 7CS).</t>
  </si>
  <si>
    <t>BV Seal Dislodging as BV closes
(BV release sleeve jumped over reaction lip preventing BV from triggering); Ball valve seal jammed in ball valve</t>
  </si>
  <si>
    <r>
      <rPr>
        <b/>
        <sz val="11"/>
        <color rgb="FF0070C0"/>
        <rFont val="Calibri"/>
        <family val="2"/>
        <scheme val="minor"/>
      </rPr>
      <t xml:space="preserve">Tool or procedural </t>
    </r>
    <r>
      <rPr>
        <sz val="11"/>
        <rFont val="Calibri"/>
        <family val="2"/>
        <scheme val="minor"/>
      </rPr>
      <t>error - Sand in the ball valve, Ball valve seal is too loose, Similar flow rate at the beginning but no sediment is seen above the rabbit. Maybe lowering of the rate during coring was enough</t>
    </r>
  </si>
  <si>
    <t>Total length of depressurized core for H002</t>
  </si>
  <si>
    <t>06CS</t>
  </si>
  <si>
    <t>Core UT-GOM2-1-H002-06CS</t>
  </si>
  <si>
    <t>Spikes to almost 1000 just before, steps around 100 during</t>
  </si>
  <si>
    <t>2 to 12</t>
  </si>
  <si>
    <t>50-1000</t>
  </si>
  <si>
    <t>06CS Partially open</t>
  </si>
  <si>
    <t>0230 hr on 14-May-2017</t>
  </si>
  <si>
    <t>06CS None</t>
  </si>
  <si>
    <t>Conducted core run: Core UT-GOM2-1-H002-06CS. For Core UT-GOM2-1-H002-06CS, the ball-valve closed, seal at top end of autoclave plug failed; however, it did return core to the surface. For Core UT-GOM2-1-H002-06 the tool was recovered to the rig floor with the ball-valve partially closed (not sealed). Silt and sand was found packed between the ball valve and seal. Core UT-GOM2-1-H002-06 recovered 5.2 ft (158 cm) of non-pressurized core that was transferred and processed through the onboard UT core processing lab.</t>
  </si>
  <si>
    <t>3601, closed</t>
  </si>
  <si>
    <r>
      <t xml:space="preserve">Sunday May 14, 2017 ~0200 6CS @ 8112-8122 ft General coring parameters: ROP= 20 ft/hr, 60 RPM, WOB = 9 tons, flow rate = 101 gal/min good coring run - </t>
    </r>
    <r>
      <rPr>
        <b/>
        <sz val="9"/>
        <rFont val="Calibri"/>
        <family val="2"/>
        <scheme val="minor"/>
      </rPr>
      <t>BV closed</t>
    </r>
    <r>
      <rPr>
        <sz val="9"/>
        <rFont val="Calibri"/>
        <family val="2"/>
        <scheme val="minor"/>
      </rPr>
      <t xml:space="preserve"> - seal at top end of plug failed. Core recovery ~ 159 cm - again </t>
    </r>
    <r>
      <rPr>
        <b/>
        <sz val="9"/>
        <rFont val="Calibri"/>
        <family val="2"/>
        <scheme val="minor"/>
      </rPr>
      <t>no sand above rabbit.</t>
    </r>
  </si>
  <si>
    <t>ball valve was closed; however, the seal at top end of autoclave plug had failed</t>
  </si>
  <si>
    <t>Ball valve closed. Seal at top end of plug failed.; Seal at top of autoclave plug failed</t>
  </si>
  <si>
    <t>The ball valve closed during recovery, but the seal at the top end of the plug failed. Core recovery was 159 cm. Unlike UT-GOM2-1-H002-04CS, there was no sand above the rabbit</t>
  </si>
  <si>
    <t>Ball valve closed, top seal suspected leak</t>
  </si>
  <si>
    <r>
      <rPr>
        <b/>
        <sz val="11"/>
        <color rgb="FF0070C0"/>
        <rFont val="Calibri"/>
        <family val="2"/>
        <scheme val="minor"/>
      </rPr>
      <t xml:space="preserve">Tool or procedural error - </t>
    </r>
    <r>
      <rPr>
        <b/>
        <sz val="11"/>
        <rFont val="Calibri"/>
        <family val="2"/>
        <scheme val="minor"/>
      </rPr>
      <t xml:space="preserve">Sand in the ball valve, but </t>
    </r>
    <r>
      <rPr>
        <sz val="11"/>
        <color theme="1"/>
        <rFont val="Calibri"/>
        <family val="2"/>
        <scheme val="minor"/>
      </rPr>
      <t>no sediment above the rabbit, flow rate reduced - Note that the chapter was incorrect in calling this an upper seal failure.  Geotek daily report clearly states the ball valve was partially open</t>
    </r>
  </si>
  <si>
    <t>average recovery per depressurized core for H002</t>
  </si>
  <si>
    <t>07CS</t>
  </si>
  <si>
    <t>Core UT-GOM2-1-H002-07CS</t>
  </si>
  <si>
    <t>Climbing in steps from 50 to 100</t>
  </si>
  <si>
    <t>2 to 8</t>
  </si>
  <si>
    <t>14 ft/hr, 60 RPM</t>
  </si>
  <si>
    <t>Spikes to 150 the steady around 15</t>
  </si>
  <si>
    <t>07CS Partially open</t>
  </si>
  <si>
    <t>0830 hr on 14-May-2017</t>
  </si>
  <si>
    <t>07CS Yes</t>
  </si>
  <si>
    <t>Conducted core run: Core UT-GOM2-1-H002-07CS. For Core UT-GOM2-1-H002-07CS, the ball-valve failed to close or hold pressure (displaced BV seal); however, it did return core to the surface. For Core UT-GOM2-1-H002-07 the tool was recovered to the rig floor with the ball-valve partially closed (not sealed). Silt and sand was found packed between the ball valve and seal. In addition, sediment was also found above the core rabbit in the PCTB-CS autoclave, indicating that formation sediment had been fluidized during coring and flowed up into the core liner through the small ports in the rabbit. Core UT-GOM2-1-H002-07 did recover 1.5 ft (46 cm) of non-pressurized core that was transferred and processed through the onboard UT core processing lab.</t>
  </si>
  <si>
    <t>3597, closed</t>
  </si>
  <si>
    <r>
      <t xml:space="preserve">Sunday May 14, 2017 ~0400 7CS @ 8122-8132 ft
General coring parameters: ROP= 14 ft/hr, 60 RPM, WOB = 5 tons, flow rate = 101 gal/min Good coring run - </t>
    </r>
    <r>
      <rPr>
        <b/>
        <sz val="9"/>
        <rFont val="Calibri"/>
        <family val="2"/>
        <scheme val="minor"/>
      </rPr>
      <t>BV not fully closed</t>
    </r>
    <r>
      <rPr>
        <sz val="9"/>
        <rFont val="Calibri"/>
        <family val="2"/>
        <scheme val="minor"/>
      </rPr>
      <t xml:space="preserve"> - displaced BV seal. Core recovery 48 cm (</t>
    </r>
    <r>
      <rPr>
        <b/>
        <sz val="9"/>
        <rFont val="Calibri"/>
        <family val="2"/>
        <scheme val="minor"/>
      </rPr>
      <t>sand above rabbit</t>
    </r>
    <r>
      <rPr>
        <sz val="9"/>
        <rFont val="Calibri"/>
        <family val="2"/>
        <scheme val="minor"/>
      </rPr>
      <t>)</t>
    </r>
  </si>
  <si>
    <t>ball valve was closed but not sealed.  Silt and sand were found packed between the ball valve and seal; and the seal appeared to be damaged</t>
  </si>
  <si>
    <t>Displaced ball valve seal. Fluidized sediment above rabbit; Displaced seal, silt between BV/seal</t>
  </si>
  <si>
    <t>The ball valve was not fully closed upon recovery due to the displacement of the valve seal. Fluidized sediment accumulated above the rabbit during this coring run.</t>
  </si>
  <si>
    <t>BV Seal Dislodging as BV closes
(BV release sleeve jumped over reaction lip preventing BV from triggering); fluidized sediment above rabbit; ball valve seal jammed in ball valve</t>
  </si>
  <si>
    <r>
      <rPr>
        <b/>
        <sz val="11"/>
        <color rgb="FF0070C0"/>
        <rFont val="Calibri"/>
        <family val="2"/>
        <scheme val="minor"/>
      </rPr>
      <t xml:space="preserve">Tool or procedural </t>
    </r>
    <r>
      <rPr>
        <sz val="11"/>
        <rFont val="Calibri"/>
        <family val="2"/>
        <scheme val="minor"/>
      </rPr>
      <t>error - Ball valve seal is too loose and/or too sticky from lubrication, Sand in the ball valve. Flow rate is low but there was sediment above the rabbit which would normally be expected at higher flow rates</t>
    </r>
  </si>
  <si>
    <t>Total length of pressure and depressurized core for H002 after modifications</t>
  </si>
  <si>
    <t>08CS</t>
  </si>
  <si>
    <t>Core UT-GOM2-1-H002-08CS</t>
  </si>
  <si>
    <t>steady around 220</t>
  </si>
  <si>
    <t>0 to 10</t>
  </si>
  <si>
    <t>19 ft/hr, 60 RPM</t>
  </si>
  <si>
    <t>08CS Open</t>
  </si>
  <si>
    <t>1400 hr on 14-May-2017</t>
  </si>
  <si>
    <t>08CS No mention</t>
  </si>
  <si>
    <t>3606, open</t>
  </si>
  <si>
    <t>ball valve failed to actuate or hold pressure.  The ball valve release sleeve failed by sliding over its stop position, which resulted in the failure of the ball valve to seal</t>
  </si>
  <si>
    <t>The ball valve was open due to release sleeve failure by sliding over the stop position; Release sleeve slid of stop position</t>
  </si>
  <si>
    <t>the ball valve was open and the autoclave was at atmospheric pressure. The ball valve release sleeve failed by sliding over the stop position</t>
  </si>
  <si>
    <t>It transpired that the collets on the sleeve can jump over the reaction lip if it is hit too hard, which prevents the ball valve from being triggered.  To remedy this, welded buttons were attached to each collet finger to prevent this from happening</t>
  </si>
  <si>
    <t>BV release sleeve failure; Ball valve open, overtravel on ball valve release sleeve</t>
  </si>
  <si>
    <t>average recovery per pressure and depressurized core for H002 after modifications</t>
  </si>
  <si>
    <t>01FB</t>
  </si>
  <si>
    <t>UT-GOM2-1-H005-01FB</t>
  </si>
  <si>
    <t>above the 200 horizon “top sand unit” starting at 391 mbsf</t>
  </si>
  <si>
    <t>in the hemipelagic clay</t>
  </si>
  <si>
    <t>PCTB-FB</t>
  </si>
  <si>
    <t>seawater</t>
  </si>
  <si>
    <t>Spikes to 120 just before coring then levels at about 80</t>
  </si>
  <si>
    <t>2 to  6</t>
  </si>
  <si>
    <t>67 ft/hr, 60 RPM</t>
  </si>
  <si>
    <t>pressure steady, boost observed</t>
  </si>
  <si>
    <t>01FB Closed</t>
  </si>
  <si>
    <t>2330 hr on 17-May-2017</t>
  </si>
  <si>
    <t>01FB No mention</t>
  </si>
  <si>
    <t>Conducted core run: Core UT-GOM2-1-H005-01FB. The core throw for the 01 core was 10ft, but from drilling performance data it appeared that the core only cut about 5-6 ft of formation. On recovery, the ball valve was closed and the autoclave was conditioned in the cold shuck for 20 minutes before a pressure of 4115 psi was measured in the service van, indicating that the pressure boost had been retained. The autoclave was moved to PCATS for core handling and processing. The target depth for Core UT-GOM2-1-H005-01 was specifically selected to test the impact of mud-rich sediments on the PCTB-FB core system. A total of 7.1 ft (217 cm) of sediment was recovered.</t>
  </si>
  <si>
    <t>3394 psi borehole, 7.12 ft, closed</t>
  </si>
  <si>
    <r>
      <t xml:space="preserve">Wed May 17, 2017 ~2300
Core 1FB @ 7645-7655 ft
Initial problem latching in BHA - reassembled upper section which was not operating smoothly.
General coring parameters: ROP= 67 ft/hr, 60 RPM, WOB = 5 tons, flow rate = 84 gal/min
Coring run possibly compromised with differences between depth displays. However, clean pick up from BHA.
On recovery the </t>
    </r>
    <r>
      <rPr>
        <b/>
        <sz val="9"/>
        <rFont val="Calibri"/>
        <family val="2"/>
        <scheme val="minor"/>
      </rPr>
      <t>ball valve was closed</t>
    </r>
    <r>
      <rPr>
        <sz val="9"/>
        <rFont val="Calibri"/>
        <family val="2"/>
        <scheme val="minor"/>
      </rPr>
      <t xml:space="preserve"> and the autoclave was left in the cold shuck for 20 mins before a
pressure of 4115 psi was measured in the service van indicating that the pressure boost had been retained.
The autoclave was moved to PCATS for core handling and processing.</t>
    </r>
  </si>
  <si>
    <t>ball valve was closed and the autoclave pressurized</t>
  </si>
  <si>
    <t xml:space="preserve">Boost occurred when tool was pulled.  </t>
  </si>
  <si>
    <t>2.17 m was recovered. Initial scans revealed that a large part of the recovered core (~1.6 m) is low density (1.75 g/cc), low velocity (1550 m/s) sediment (see 4.4 Physical Properties), without clear hydrate occurrences.  The remaining 0.5 m had slightly higher velocity and density, as well as some wispy vein features in the X-ray images that may be gas hydrate. The interpretation is that the upper 1.6 m of material was washed into the base of the borehole. The bottom 0.5 m represents in situ material</t>
  </si>
  <si>
    <t>02FB</t>
  </si>
  <si>
    <t>UT-GOM2-1-H005-02FB</t>
  </si>
  <si>
    <t>start at 40 then jumps to 70-90</t>
  </si>
  <si>
    <t xml:space="preserve"> 3-7</t>
  </si>
  <si>
    <t>5 to 18</t>
  </si>
  <si>
    <t>29 ft/hr, 60 RPM</t>
  </si>
  <si>
    <t>Spikes at 130 then 20-50</t>
  </si>
  <si>
    <t>0 but there was an 18 minute delay at core depth</t>
  </si>
  <si>
    <t>1.5 (top 29 cm was fill)</t>
  </si>
  <si>
    <t>02FB Closed</t>
  </si>
  <si>
    <t>1240 hr on 18-May-2017</t>
  </si>
  <si>
    <t>02FB No mention</t>
  </si>
  <si>
    <t>Conducted core run: Core UT-GOM2-1-H005-02FB. Successful coring run with clean pick up from BHA. On recovery the ball valve was closed and the autoclave was left in the cold shuck for 45 mins before a pressure of 2834 psi was measured in the service van, indicating that there was a very slight leak which was located around the ball valve. The autoclave pressure was increased to 4000 psi before being transferred to PCATS. A total of 4.9 ft (150 cm) of sediment was recovered.</t>
  </si>
  <si>
    <t>3588, 49.2 Closed</t>
  </si>
  <si>
    <r>
      <t xml:space="preserve">Thurs May 18, 2017 1240 Core 2FB @ 8081-8091 ft General coring parameters: ROP= 29 ft/hr, 60 RPM, WOB = 3-7 tons, flow rate = 40-90 gal/min Good coring run with clean pick up from BHA. On recovery the </t>
    </r>
    <r>
      <rPr>
        <b/>
        <sz val="9"/>
        <rFont val="Calibri"/>
        <family val="2"/>
        <scheme val="minor"/>
      </rPr>
      <t>ball valve was closed</t>
    </r>
    <r>
      <rPr>
        <sz val="9"/>
        <rFont val="Calibri"/>
        <family val="2"/>
        <scheme val="minor"/>
      </rPr>
      <t xml:space="preserve"> and the autoclave was left in the cold shuck for 45 mins before a pressure of 2834 psi was measured in the service van indicating that there was a very slight leak which was located around the ball valve. The autoclave was pumped up to 4000 psi before being transferred to PCATS for core handling and processing. DST record showed that autoclave had fully sealed during recovery. Core recovery 150 cm as measured by X-ray image in PCATS; Thurs May 18, 2017 UT-GOM2-1-H005-2FB - Logged in PCATS. Total length 150 cm with top 29 cm of fill.</t>
    </r>
  </si>
  <si>
    <t>ball valve was closed and the autoclave pressurized. Upon inspection on the rig floor, a small leak was detected around the ball valve and the autoclave pressure was increased to 4000 psi</t>
  </si>
  <si>
    <t>No boost. PCTB sealed at 1792 fbsf. Core exited the methane hydrate stability zone; Late ball valve closure</t>
  </si>
  <si>
    <t>After coring, the PCTB remained at the bottom of the hole for 18 minutes until retrieval began. At 2059 fbrf, the barrel appeared to seal at approximately 856 psi, which is hydrostatic pressure. As the core was raised further, pressure continued to decline and the temperature decreased. At 1792 fbrf pressure started to increase reaching 1147 psi, potentially due to further dissociation of the hydrate. At the rig floor, a leak was observed at the ball valve seal. The core was immediately pressurized further and taken to PCATS</t>
  </si>
  <si>
    <t>Three other cores (UT-GOM2-1-H005-02FB, UT-GOM2-1-H005-03FB and, UT-GOM2-1-H005-04FB) might have briefly touched the methane hydrate stability boundary during core retrieval</t>
  </si>
  <si>
    <t>03FB</t>
  </si>
  <si>
    <t>UT-GOM2-1-H005-03FB</t>
  </si>
  <si>
    <t>Spikes to 140 then levels around 85 but drops to 0? Then up to 130</t>
  </si>
  <si>
    <t>2.5-5</t>
  </si>
  <si>
    <t>0 to 6</t>
  </si>
  <si>
    <t>12 ft/hr, 60 RPM</t>
  </si>
  <si>
    <t>Spike to 30 then above 20</t>
  </si>
  <si>
    <t>03FB Closed</t>
  </si>
  <si>
    <t>2120 hr on 18-May-2017</t>
  </si>
  <si>
    <t>03FB No mention</t>
  </si>
  <si>
    <t>Conducted core run: Core UT-GOM2-1-H005-03FB. Another good coring run with clean pick up from BHA. On recovery the ball valve was closed and the autoclave was left in the cold shuck for 45 mins before a pressure of 1780 psi was measured in the service van indicating that there might be a slow leak. The autoclave was transferred to PCATS where pressure was increased to 4000 psi before core handling and processing. DST record showed that autoclave had fully sealed during recovery. A total of 10.0 ft (304 cm) of sediment was recovered.</t>
  </si>
  <si>
    <t>3592, 9.84  closed</t>
  </si>
  <si>
    <r>
      <t xml:space="preserve">Thurs May 18, 2017 2120 Core 3FB @ 8091-8101 ft General coring parameters: ROP= 12 ft/hr, 60 RPM, WOB = 2.5-5 tons, flow rate = 70-120 gal/min Good coring run with clean pick up from BHA. On recovery the </t>
    </r>
    <r>
      <rPr>
        <b/>
        <sz val="9"/>
        <rFont val="Calibri"/>
        <family val="2"/>
        <scheme val="minor"/>
      </rPr>
      <t>ball valve was closed</t>
    </r>
    <r>
      <rPr>
        <sz val="9"/>
        <rFont val="Calibri"/>
        <family val="2"/>
        <scheme val="minor"/>
      </rPr>
      <t xml:space="preserve"> and the autoclave was left in the cold shuck for 45 mins before a pressure of 1780 psi was measured in the service van indicating that there might be a slow leak. The autoclave was transferred to PCATS where it was pumped up to 4000 psi before core handling and processing. DST record showed that autoclave had fully sealed during recovery. Core recovery 304 cm as measured by X-ray image in PCATS;  Logged in PCATS. Total length 304 cm. All good core (no fill) with long coherent section of clean cut ‘sticks’ with high P wave velocities.</t>
    </r>
  </si>
  <si>
    <t xml:space="preserve">the ball valve was closed and the internal autoclave pressure was measured at 1780 psi </t>
  </si>
  <si>
    <t>No boost. Lost pressure to 1300 fbrf where the pressure was ~1800 psi. Core briefly exited the methane hydrate stability zone during recovery; Slow leak</t>
  </si>
  <si>
    <t>did not record a pressure boost. Although the ball valve closed at ~6500 fbrf, it only partially sealed and the PCTB lost pressure until a depth of approximately 1300 fbrf, where the pressure was ~1800 psi. 
Further pressure drop has been attributed to a pin hole leak in ball valve. The core briefly exited the methane hydrate stability zone during recovery (Figure 4.3.15, point 7) probably after reaching the rig floor but no physical evidence of hydrate dissociation was found from PCATS data.</t>
  </si>
  <si>
    <t xml:space="preserve">Three other cores (UT-GOM2-1-H005-02FB, UT-GOM2-1-H005-03FB and, UT-GOM2-1-H005-04FB) might have briefly touched the methane hydrate stability boundary during core retrieval. A pin-hole leak in the ball valve allowed pressure drop during retrieval of core UT-GOM2-1-H005-03FB. </t>
  </si>
  <si>
    <t>Late sealing, Leak around ball valve</t>
  </si>
  <si>
    <t>04FB</t>
  </si>
  <si>
    <t>UT-GOM2-1-H005-04FB</t>
  </si>
  <si>
    <t>50 ft/hr, 60 RPM</t>
  </si>
  <si>
    <t>Spike to 120 the 30-80</t>
  </si>
  <si>
    <t>04FB Closed</t>
  </si>
  <si>
    <t>0330 hr on 19-May-2017. 3477 psi, 10.5 ft; 321 cm</t>
  </si>
  <si>
    <t>04FB No mention</t>
  </si>
  <si>
    <t>Conducted core run: Core UT-GOM2-1-H005-04FB. On recovery the ball valve was closed and the autoclave was left in the cold shuck for 43 mins before a pressure of 3477 psi was measured in the service van indicating that the autoclave had sealed at in situ pressures. The autoclave was transferred to PCATS for core handling and processing. DST record showed that autoclave had fully sealed as it was lifted from the BHA. Core recovery 10.5 ft (321 cm) as measured by X-ray image in PCATS.</t>
  </si>
  <si>
    <t>3597, 10.496 ft closed</t>
  </si>
  <si>
    <r>
      <t xml:space="preserve">Friday May 19, 2017 0237 Core 4FB @ 8101-8111 ft General coring parameters: ROP= 50 ft/hr, 60 RPM, WOB = 2.5-5 tons, flow rate = 80 gal/min Good coring run with clean pick up from BHA. On recovery the </t>
    </r>
    <r>
      <rPr>
        <b/>
        <sz val="9"/>
        <rFont val="Calibri"/>
        <family val="2"/>
        <scheme val="minor"/>
      </rPr>
      <t>ball valve was closed</t>
    </r>
    <r>
      <rPr>
        <sz val="9"/>
        <rFont val="Calibri"/>
        <family val="2"/>
        <scheme val="minor"/>
      </rPr>
      <t xml:space="preserve"> and the autoclave was left in the cold shuck for 43 mins before a pressure of 3477 psi was measured in the service van indicating that the autoclave had sealed at in situ pressures. The autoclave was transferred to PCATS for core handling and processing. DST record showed that autoclave had fully sealed as it was lifted from the BHA. Core recovery 321 cm as measured by X-ray image in PCATS; UT-GOM2-1-H005-04FB - Logged in PCATS. Total length 321 cm with no fill. bottom 121 cms representing ‘good core’. This is an excellent core with no fill material at the top and consisting of what is interpreted as interbedded gas hydrate saturated sandy intervals with P wave velocities up to 3300 m/s. Stored in 3.5 m storage chamber</t>
    </r>
  </si>
  <si>
    <t>the ball valve was closed and the internal autoclave pressure was measured at 3477 psi</t>
  </si>
  <si>
    <t>No boost pressure was recorded. Core may have sealed near total depth. Pressure stabilizes at 3250 psi at 1500 fbrf; far above hydrostatic; Rapid temp rise</t>
  </si>
  <si>
    <t>The PCTB sealed about 300 ft above core depth, without any recorded pressure boost. However, the rapid temperature rise during the later part of the ascent of the PCTB to the surface caused the core to briefly touch the methane hydrate stability boundary (Figure 4.3.18). No physical evidence of significant hydrate dissociation was found in the X-ray image of the core.</t>
  </si>
  <si>
    <t xml:space="preserve">Three other cores (UT-GOM2-1-H005-02FB, UT-GOM2-1-H005-03FB and, UT-GOM2-1-H005-04FB) might have briefly touched the methane hydrate stability boundary during core retrieval. Temperature rose at an unexpectedly rapid rate during retrieval of core UT-GOM2-1-H005-04FB </t>
  </si>
  <si>
    <t>Appears to not have sealed at depth</t>
  </si>
  <si>
    <t>05FB</t>
  </si>
  <si>
    <t>UT-GOM2-1-H005-05FB</t>
  </si>
  <si>
    <t>0 then steady around 73</t>
  </si>
  <si>
    <t>4 to 24</t>
  </si>
  <si>
    <t>60 ft/hr, 60 RPM</t>
  </si>
  <si>
    <t>40-140</t>
  </si>
  <si>
    <t>15?</t>
  </si>
  <si>
    <t>05FB Closed</t>
  </si>
  <si>
    <t>0800 hr on 19-May-2017</t>
  </si>
  <si>
    <t>05FB No mention</t>
  </si>
  <si>
    <t>Conducted core run: Core UT-GOM2-1-H005-05FB. On recovery the ball valve was closed and the autoclave was left in the cold shuck for 35 mins before a pressure of 3242 psi was measured in the service van indicating that the autoclave had sealed around the in situ pressure. The autoclave was transferred to PCATS for core handling and processing. Core recovery was 9.7 ft (296 cm) as measured by X-ray image in PCATS.</t>
  </si>
  <si>
    <t>3601, 9.71, closed</t>
  </si>
  <si>
    <r>
      <t xml:space="preserve">Friday May 19, 2017 0658 Core 5FB @ 8111-8121 fbrf, General coring parameters: ROP=60 ft/hr, 60 RPM, WOB=5 tons, SW flow rate = 80 gpm. Good coring run with clean pick up from BHA. On recovery the </t>
    </r>
    <r>
      <rPr>
        <b/>
        <sz val="9"/>
        <rFont val="Calibri"/>
        <family val="2"/>
        <scheme val="minor"/>
      </rPr>
      <t>ball valve was closed</t>
    </r>
    <r>
      <rPr>
        <sz val="9"/>
        <rFont val="Calibri"/>
        <family val="2"/>
        <scheme val="minor"/>
      </rPr>
      <t xml:space="preserve"> and the autoclave was left in the cold shuck for 35 mins before a pressure of 3242 psi was measured in the service van indicating that the autoclave had sealed around the in situ pressure. The autoclave was transferred to PCATS for core handling and processing. Core recovery was 296 cm as measured by X-ray image in PCATS.  Core 5FB UT-GOM2-1-H005-05FB - Logged in PCATS. Total length 296 cm with no fill. This is an excellent core with no fill material at the top and consisting of what is interpreted as interbedded gas hydrate saturated sandy intervals with P wave velocities up to 3200 m/s. Stored in 3.5 m storage chamber.</t>
    </r>
  </si>
  <si>
    <t xml:space="preserve">the ball valve was closed and the internal autoclave pressure was measured at 3242 </t>
  </si>
  <si>
    <t>No pressure boost was recorded. Pressure declined from ~3400 to ~3100 during recovery. Core conditions briefly exited the methane hydrate stability zone.</t>
  </si>
  <si>
    <t xml:space="preserve">the ball valve sealed at approximately 365 ft above core depth. No pressure boost was observed. Pressure declined from ~3400 to ~3100 psi during recovery. </t>
  </si>
  <si>
    <t>06FB</t>
  </si>
  <si>
    <t>UT-GOM2-1-H005-06FB</t>
  </si>
  <si>
    <t>steady at 75</t>
  </si>
  <si>
    <t>7 to 27</t>
  </si>
  <si>
    <t>55 ft/hr, 60 RPM</t>
  </si>
  <si>
    <t>35-150</t>
  </si>
  <si>
    <t>06FB Closed</t>
  </si>
  <si>
    <t>1230 hr on 19-May-2017</t>
  </si>
  <si>
    <t>06FB No mention</t>
  </si>
  <si>
    <t>Conducted core run: Core UT-GOM2-1-H005-06FB. Good coring run with clean pick up from BHA and a sea floor ‘cooling stop’ for 15 mins. On recovery the ball valve was closed and the autoclave was left in the cold shuck for 35 mins before a pressure of 3250 psi was measured in the service van indicating that the autoclave had sealed around the in situ pressure. The autoclave was transferred to PCATS for core handling and processing. Core recovery was 9.4 ft (286 cm) as measured by X-ray image in PCATS.</t>
  </si>
  <si>
    <t xml:space="preserve">3605, 8.20 ft, closed </t>
  </si>
  <si>
    <t>Friday May 19, 2017 1154 Core 6FB @ 8121-8131 fbrf General coring parameters: ROP=55 ft/hr, 60 RPM, WOB=8 tons, SW flow rate = 80 gpm. Good coring run with clean pick up from BHA and a sea floor ‘cooling stop’ for 15 mins. On recovery the ball valve was closed and the autoclave was left in the cold shuck for 35 mins before a pressure of 3250 psi was measured in the service van indicating that the autoclave had sealed around the in situ pressure. The autoclave was transferred to PCATS for core handling and processing. Core recovery was 286 cm as measured by X-ray image in PCATS. Core 6FB UT-GOM2-1-H005-06FB - Logged in PCATS. Total length 286 cm with no fill. This is an excellent core with no fill material at the top and consisting of what is interpreted as interbedded gas hydrate saturated sandy intervals with P wave velocities up to 3500 m/s. Stored in 3.5 m storage chamber.</t>
  </si>
  <si>
    <t xml:space="preserve">the ball valve was closed and the internal autoclave pressure was measured at 3250 </t>
  </si>
  <si>
    <t>No pressure boost was recorded. Preserved pressure at approximately the hydrostatic pressure. Small fluctuations in pressure are probably due to temperature effects. There was high core recovery.</t>
  </si>
  <si>
    <t>the ball valve sealed at core depth (Figure 4.3.22, event 6). No pressure boost was recorded. The recovery of the PCTB was paused near the seafloor for ~ 15 minutes, before it was brought to the surface</t>
  </si>
  <si>
    <t>07FB</t>
  </si>
  <si>
    <t>UT-GOM2-1-H005-07FB</t>
  </si>
  <si>
    <t>Below</t>
  </si>
  <si>
    <t>Steady 85-90</t>
  </si>
  <si>
    <t>5-15 trailed off at tend</t>
  </si>
  <si>
    <t>Spikes to 50 then 17 to 35</t>
  </si>
  <si>
    <t>07FB Closed</t>
  </si>
  <si>
    <t>1700 hr on 19-May-2017</t>
  </si>
  <si>
    <t>07FB No mention</t>
  </si>
  <si>
    <t>Conducted core run: Core UT-GOM2-1-H005-07FB. Good coring run with clean pick up from BHA and a sea floor ‘cooling stop’ for 15 mins. On recovery the ball valve was closed and the autoclave was left in the cold shuck for 46 mins before a pressure of 3164 psi was measured in the service van indicating that the autoclave had sealed around the in situ pressure. The set pressure for this deployment was made at 3000 psi and consequently there was no boost. The autoclave was transferred to PCATS for core handling and processing. Core recovery was 10.5 ft (321 cm) as measured by X-ray image in PCATS.</t>
  </si>
  <si>
    <t>3610, 10.53, closed</t>
  </si>
  <si>
    <r>
      <t xml:space="preserve">Friday May 19, 2017 1644 Core 7FB @ 8131-8141 fbrf General coring parameters: ROP=27 ft/hr, 60 RPM, WOB=10 tons, SW flow rate = 70-80 gpm. Good coring run with clean pick up from BHA and a sea floor ‘cooling stop’ for 15 mins. On recovery the </t>
    </r>
    <r>
      <rPr>
        <b/>
        <sz val="9"/>
        <rFont val="Calibri"/>
        <family val="2"/>
        <scheme val="minor"/>
      </rPr>
      <t>ball valve was closed</t>
    </r>
    <r>
      <rPr>
        <sz val="9"/>
        <rFont val="Calibri"/>
        <family val="2"/>
        <scheme val="minor"/>
      </rPr>
      <t xml:space="preserve"> and the autoclave was left in the cold shuck for 46 mins before a pressure of 3164 psi was measured in the service van indicating that the autoclave had sealed around the in situ pressure. The set pressure for this deployment was made at 3000 psi and consequently there was no boost. The autoclave was transferred to PCATS for core handling and processing. Core recovery was 321 cm as measured by X-ray image in PCATS. Core 7FB UT-GOM2-1-H005-07FB - Logged in PCATS. Total length 321 cm with no fill. This is an excellent core with no fill material at the top and consisting of what is interpreted as interbedded gas hydrate saturated sandy intervals with P wave velocities up to 3500 m/s. Stored in 3.5 m storage chamber.</t>
    </r>
  </si>
  <si>
    <t>The boost set pressure for this deployment was at 3000 psi and consequently there was no boost</t>
  </si>
  <si>
    <t>No pressure boost was recorded. Pressure declines as tool is picked up (~3600 to 3068 psi) and then it holds constant. In this run the boost pressure system was set at 3000 psi and used as an accumulator.</t>
  </si>
  <si>
    <t>While the core was retrieved using the pulling tool it was paused near the seafloor for ~20 minutes. Once the PCTB continued to be raised from the seafloor, the ball valve closed sealed at ~6587 fbrf (Figure 4.3.25, event 6). No pressure boost was recorded</t>
  </si>
  <si>
    <t>Late sealing called late ball valve closure and late closure is attributed to sediment in the ball valve (but there is no observation recorded of sediment in the ball valve or other places.</t>
  </si>
  <si>
    <t>08FB</t>
  </si>
  <si>
    <t>UT-GOM2-1-H005-08FB</t>
  </si>
  <si>
    <t>2 to 12 trails off</t>
  </si>
  <si>
    <t>26 ft/hr, 60 RPM</t>
  </si>
  <si>
    <t>30-40</t>
  </si>
  <si>
    <t>08FB Closed</t>
  </si>
  <si>
    <t>2400 hr on 19-May-2017</t>
  </si>
  <si>
    <t>08FB No mention</t>
  </si>
  <si>
    <t>Conducted core run: Core UT-GOM2-1-H005-08FB. Switched from drilling with seawater to drilling with 9.5 lb/gal mud. Good coring run but the pick up from BHA took multiple efforts before it cane free. The tool was stopped at the sea floor (cooling stop) for 15 mins. On recovery the ball valve was closed and the autoclave was left in the cold shuck for 77 mins before a pressure of 3016 psi was measured in the service van indicating that the autoclave had sealed around the set pressure indicating that the accumulator boost may have assisted sealing the autoclave. The autoclave was transferred to PCATS for core handling and processing. Core recovery was 8.2 ft (250 cm) as measured by X-ray image in PCATS.</t>
  </si>
  <si>
    <t>3614 borehole psi, 8.20 ft closed, prawl spring broken</t>
  </si>
  <si>
    <r>
      <t xml:space="preserve">Friday May 19, 2017 2158 Core 8FB @ 8141-8151 fbrf
Switched from drilling with seawater to drilling with 9.5 lb/gal mud. General coring parameters: ROP=26 ft/hr, 60 RPM, WOB=5 tons, mud flow rate = 65 gpm. Good coring run but the pick up from BHA took multiple efforts before it cane free. The tool was stopped at the sea floor (cooling stop) for 15 mins. On recovery the </t>
    </r>
    <r>
      <rPr>
        <b/>
        <sz val="9"/>
        <rFont val="Calibri"/>
        <family val="2"/>
        <scheme val="minor"/>
      </rPr>
      <t>ball valve was closed</t>
    </r>
    <r>
      <rPr>
        <sz val="9"/>
        <rFont val="Calibri"/>
        <family val="2"/>
        <scheme val="minor"/>
      </rPr>
      <t xml:space="preserve"> and the autoclave was left in the cold shuck for 77 mins before a pressure of 3016 psi was measured in the service van indicating that the autoclave had sealed around the set pressure indicating that the accumulator boost may have assisted sealing the autoclave. The autoclave was transferred to PCATS for core handling and processing. Core recovery was 250 cm as measured by X-ray image in PCATS.  Core 8FB UT GOM2-1-H005-08FB - Logged in PCATS. Total length 250 cm with no fill. This is another excellent core with no fill material at the top and consisting of what is interpreted as interbedded gas hydrate saturated sandy intervals with P wave velocities up to 3300 m/s. Note this core was cut with 9.5 lb/gal mud and has even longer sections of core without breaks. Stored in 3.5 m storage chamber.</t>
    </r>
  </si>
  <si>
    <t xml:space="preserve">the ball valve was closed and the internal autoclave pressure was measured at 3016 psi </t>
  </si>
  <si>
    <t>No pressure boost recorded. Pressure declined from hydrostatic (~3700) to ~3,000 psi and then held constant.  250 cm of core was recovered.  The core remained within the methane hydrate stability zone during the entire recovery process.</t>
  </si>
  <si>
    <t xml:space="preserve">While the core was retrieved using the pulling tool it was kept near the seafloor for ~20 minutes. As the core was raised from seafloor, the ball valve sealed at ~6700 fbrf (Figure 4.3.28, event 6). No pressure boost was recorded. </t>
  </si>
  <si>
    <t>Total length of pressure and depressurized core for H005</t>
  </si>
  <si>
    <t>09FB</t>
  </si>
  <si>
    <t>UT-GOM2-1-H005-09FB</t>
  </si>
  <si>
    <t>last core in the main hydrate reservoir and maybe just barely into the main hydrate lower bounding sand unit</t>
  </si>
  <si>
    <t>spikes to 34 then 8 to 22</t>
  </si>
  <si>
    <t>40 ft/hr, 60 RPM</t>
  </si>
  <si>
    <t>Spikes to 290 then 30-50</t>
  </si>
  <si>
    <t>pressure steady and drops as core barrel is pulled temp, then steady at final but very low</t>
  </si>
  <si>
    <t>09FB Closed</t>
  </si>
  <si>
    <t>0630 hr on 20-May-2017</t>
  </si>
  <si>
    <t>09FB No mention</t>
  </si>
  <si>
    <t>Conducted core run: Core UT-GOM2-1-H005-09FB. Good coring run with a clean pick-up from the BHA with a 15 minutes autoclave cooling stop at the sea bed to experiment with further cooling of the autoclave. On recovery the ball valve was closed and the autoclave was left in the cold shuck for 55 minutes before a pressure of only 746 psi was measured in the service van. On this occasion the set pressure was 4015 psi and hence the boost did not function as expected and there was no accumulator function. The pressure was pumped up to 3250 psi before being transferred to PCATS. The DST recordings showed that autoclave did not seal until it close at the surface and was probably aided by at least partial dissociation of gas hydrates. Core recovery was 8.9 ft (270 cm) as measured by the X-ray image in PCATS (includes a number of voids).</t>
  </si>
  <si>
    <t>3619, 10.52 ft Closed</t>
  </si>
  <si>
    <r>
      <t xml:space="preserve">Sunday May 20, 2017 0412 Core 9FB @ 8151-8161 ft RKB The core was cut using the 9.5 lb/gal mud with the following average drilling parameters: ROP=40 ft/hr, 60 RPM, WOB=5 tons, SW flow rate = 84 gpm. This was a good coring run with clean a pick up from BHA with a 15 min autoclave ‘cooling’ stop at the sea bed to experiment with further cooling of the autoclave. On recovery the </t>
    </r>
    <r>
      <rPr>
        <b/>
        <sz val="9"/>
        <rFont val="Calibri"/>
        <family val="2"/>
        <scheme val="minor"/>
      </rPr>
      <t xml:space="preserve">ball valve was closed </t>
    </r>
    <r>
      <rPr>
        <sz val="9"/>
        <rFont val="Calibri"/>
        <family val="2"/>
        <scheme val="minor"/>
      </rPr>
      <t>and the autoclave was left in the cold shuck for 55 mins before a pressure of only 746 psi was measured in the service van. On this occasion the set pressure was 4015 psi and hence the boost did not function as expected and there was no accumulator function. The pressure was increased to 3250 psi before being transferred to PCATS. The DST record showed that autoclave did not seal until close to the surface and was probably aided by at least partial dissociation of gas hydrates. Core recovery was 321 cm as measured by the X-ray image in PCATS (includes a number of voids). Total length 321 cm but including voids created during partial gas hydrate dissociation. This core was cut into 3 sections and transferred to 1.2 m storage chambers. Sections 1 and 3 were put on degassing manifolds and section 2 was kept for long term storage as a possible experimental core for transport to UT.</t>
    </r>
  </si>
  <si>
    <t>On this occasion the set pressure was 4015 psi indicating the boost did not function as expected and there was no accumulator function.  The autoclave section was pumped up to 3250 psi before being transferred to PCATS.  The DST recordings showed that autoclave did not seal until it was close to the sea surface; further indicating that some amount of the gas hydrate in this core had dissociated (i.e., the core pressure-temperature conditions had temporarily departed the methane hydrate stability zone).</t>
  </si>
  <si>
    <t>No pressure boost. Ball valve did not close until the PCTB was raised most of the way through the water column. (~1200 fbrf). Core clearly left the methane hydrate stability zone and began to dissociate; Later ball valve closure</t>
  </si>
  <si>
    <t xml:space="preserve">While the core was retrieved using the pulling tool, it was kept near the seafloor for ~20 minutes. Once the PCTB retrieval was restarted, the core was raised without sealing until the ball valve closed at ~1215 fbrf (Figure 4.3.31, event 6). No pressure boost was recorded. Since the ball valve closed at a very shallow depth, the core did not remain within the methane hydrate stability zone </t>
  </si>
  <si>
    <t>Out of the 12 pressurized cores, one core (Core UT-GOM2-1-H005-09FB) moved out of the methane hydrate stability zone during retrieval due to late ball valve closure.  Late sealing called late ball valve closure and late closure is attributed to sediment in the ball valve (but there is no observation recorded of sediment in the ball valve or other places.</t>
  </si>
  <si>
    <t>average recovery per pressure and depressurized core for H005</t>
  </si>
  <si>
    <t>10FB</t>
  </si>
  <si>
    <t>UT-GOM2-1-H005-10FB</t>
  </si>
  <si>
    <t>Main hydrate lower bounding unit</t>
  </si>
  <si>
    <t>Mix of sandy-silt and silty-clay layers</t>
  </si>
  <si>
    <t>Steady at 71</t>
  </si>
  <si>
    <t>1 to 27 kind of trails</t>
  </si>
  <si>
    <t>33 ft/hr, 60 RPM</t>
  </si>
  <si>
    <t>10FB Closed</t>
  </si>
  <si>
    <t>10FB No mention</t>
  </si>
  <si>
    <t>Conducted core run: Core UT-GOM2-1-H005-10FB. During the coring the cement pumps (mud pumps) stopped temporarily (~30 sec). At approximately 5 ft into formation bit reached very high torque (as much as 30 klbs) and released, causing the drill string to spin in reverse momentarily. Coring was discontinued immediately at this point. On recovery, the ball valve was closed but there was an indication there may be a slight leak (which proved to be wrong) and hence the tool was moved quickly out of the cold shuck to the service van where the pressure was found to be 3255 psi. It was then placed in the cold bath before being transferred to PCATS. A total of 1.4 ft (44 cm) of sediment was recovered.</t>
  </si>
  <si>
    <t>3621 borehole, 4723 ft, closed, there is a note "Pulled back from rig floor to adjust  pressure regulator set.</t>
  </si>
  <si>
    <r>
      <t xml:space="preserve">Sunday May 20, 2017 1153 Core 10FB @ 8161-8166 ft RKB
A short 5’ core was cut using the 10.5 lb/gal mud with the following average drilling parameters: ROP=33 ft/hr, 60 RPM, WOB=10 tons, mud flow rate = 42-84 gpm . During the coring process the cement pumps (mud pumps)
stopped temporarily (~30 s). At approximately 5 ft into formation bit reached very high torque (as much as 30
klbs) and released, causing the drill string to spin in reverse momentarily. Coring was discontinued immediately
at this point. On recovery the </t>
    </r>
    <r>
      <rPr>
        <b/>
        <sz val="9"/>
        <rFont val="Calibri"/>
        <family val="2"/>
        <scheme val="minor"/>
      </rPr>
      <t>ball valve was closed</t>
    </r>
    <r>
      <rPr>
        <sz val="9"/>
        <rFont val="Calibri"/>
        <family val="2"/>
        <scheme val="minor"/>
      </rPr>
      <t xml:space="preserve"> but there was an indication there maybe a slight leak (which proved to be wrong) and hence the tool was moved quickly out of the cold shuck to the service van where the pressure was found to be 3255 psi. It was then placed in the cold path before being transferred to PCATS.  The core became stuck during the attempted transfer into PCATS. Efforts are ongoing to see how this core might be recovered.UT-GOM2-1-H005-10FB - After the early difficulties extracting this core from the autoclave in PCATS an ingenious ‘fishing tool’ was manufactured and the core was recovered with a length of 72 cm. This included 2 main pieces which are interpreted as gas hydrate rich with P wave velocities over 3000 m/s. It was stored in a 1.2 m storage chamber.</t>
    </r>
  </si>
  <si>
    <t>the cement pumps (mud pumps) stopped temporarily for about 30 seconds.  At the same time, approximately 5 ft into the formation, very high torque occurred (as much as 30 klbs) and released, causing the drill string to spin in reverse momentarily.  Coring was discontinued immediately at this point.</t>
  </si>
  <si>
    <t>No pressure boost (accumulator pressure was set to 3,000 psi.) Core sealed when tool was raised to the point the accumulator was released. Sample remained in the methane hydrate stability zone: 72 cm recovery.</t>
  </si>
  <si>
    <t>The cement pumps stopped temporarily 5 ft into the core throw, increasing the torque on the drill bit and causing the drill string to begin to spin in reverse. At this point, the coring run was terminated early. While the core was retrieved using the pulling tool, the ball valve sealed at ~7683 fbrf (Figure 4.3.34, event 6). No pressure boost was recorded. The boost pressure was set to 3,000 psi for this deployment, with the boost functioning as an accumulator</t>
  </si>
  <si>
    <t>What was the boost set pressure, 3000 or 3200??</t>
  </si>
  <si>
    <t>Total length of pressure core for H005</t>
  </si>
  <si>
    <t>11FB</t>
  </si>
  <si>
    <t>UT-GOM2-1-H005-11FB</t>
  </si>
  <si>
    <t>Out of Main hydrate lower bounding water-bearing sand unit and back into hydrate-bearing sediment top is 443-444 mbsf</t>
  </si>
  <si>
    <t>Steady at 210</t>
  </si>
  <si>
    <t>0 to 9.5</t>
  </si>
  <si>
    <t>46 ft/hr, 60 RPM</t>
  </si>
  <si>
    <t xml:space="preserve"> 10 increasing to 80</t>
  </si>
  <si>
    <t>11FB Closed</t>
  </si>
  <si>
    <t>11FB No mention</t>
  </si>
  <si>
    <t>Conducted core run: Core UT-GOM2-1-H005-11FB. After the difficulties experienced during the last coring run, the main objective of Core UT-GOM2-1-H005-11FB was to advance through what is interpreted on the logs as a water bearing zone before another short gas hydrate interval beneath it. Consequently the pump rates were increased significantly at the expense of the core quality to ensure that a clean hole was developed for the next core (Core UT-GOM2-1-H005-12FB) which is back in a gas hydrate interval. The tool was deployed in the BHA before a core was cut using the 10.5 lb/gal mud. After picking up from BHA and retrieving to the rig floor the ball valve was closed and the autoclave was left in the cold shuck for 45 minutes before a pressure of 3002 psi was measured in the service van. The autoclave was placed in the cold bath while PCATS was being prepared. A total of 0.9 ft (26 cm) of sediment was recovered.</t>
  </si>
  <si>
    <r>
      <t xml:space="preserve">Sunday May 20, 2017 1710 Core 11FB @ 8166-8176 ft RKB After the difficulties experience during the last core the main objective of core 11FB was to advance through what is interpreted on the logs as a water bearing zone before another short gas hydrate interval beneath it. </t>
    </r>
    <r>
      <rPr>
        <b/>
        <sz val="9"/>
        <rFont val="Calibri"/>
        <family val="2"/>
        <scheme val="minor"/>
      </rPr>
      <t>Consequently the pump rates were increased significantly at the expense of the core quality to ensure that a clean hole was developed for the next core (12FB) which is back in a gas hydrate interval</t>
    </r>
    <r>
      <rPr>
        <sz val="9"/>
        <rFont val="Calibri"/>
        <family val="2"/>
        <scheme val="minor"/>
      </rPr>
      <t xml:space="preserve">. The tool was deployed in the BHA before a core was cut using the 10.5 lb/gal mud with the following average drilling parameters: ROP=46 ft/hr, 60 RPM, WOB=0 tons, mud flow rate = 210 gpm. After picking up from BHA and retrieving to the rig floor the </t>
    </r>
    <r>
      <rPr>
        <b/>
        <sz val="9"/>
        <rFont val="Calibri"/>
        <family val="2"/>
        <scheme val="minor"/>
      </rPr>
      <t>ball valve was closed</t>
    </r>
    <r>
      <rPr>
        <sz val="9"/>
        <rFont val="Calibri"/>
        <family val="2"/>
        <scheme val="minor"/>
      </rPr>
      <t xml:space="preserve"> and the autoclave was left in the cold shuck for 45 mins before a pressure of 3002 psi was measured in the service van. The autoclave was placed in the cold bath while PCATS was being prepared. Sunday UT-GOM2-1-H005-11FB - After waiting for a while in the PCATS waiting area (P8) the core was extracted in PCATS where the recorded recovery was only 27 cm. This was essentially a ‘wash core‘ with high pump rates and low weight on bit. It is not surprising that only a small amount of core material was recovered. Sat May 27, 2017 This short core section was a wash core beneath the main GH zone and could be very disturbed.</t>
    </r>
  </si>
  <si>
    <t>H005-11FB was to advance through what is interpreted on the logs as a water-bearing zone above another short gas hydrate interval.  Consequently the pump rates were increased significantly at the expense of the core quality to ensure that a clean hole was developed for the next core (Core UT-GOM2-1-H005-12FB) which would be back in a gas hydrate interval.</t>
  </si>
  <si>
    <t>Recovered with the ball valve closed and 3002 psi pressure. A total of 27 cm of sediment was recovered as determined by PCATS X-ray scans.</t>
  </si>
  <si>
    <t xml:space="preserve">Due to the expected water-bearing sands in this interval, the pump was run at a relatively higher flow rate during coring to try and maintain a clean hole for the next hydrate-bearing interval (Core UT-GOM2-1-H005-12FB). While the core was retrieved using the pulling tool, the ball valve sealed at ~7006 ft fbrf (Figure 4.3.37, event 6). No pressure boost was recorded. The boost pressure was set to 3000 psi for this deployment. The PCTB was held at the seafloor for ~ 15 minutes before it was brought to the surface. </t>
  </si>
  <si>
    <t>average recovery per pressure core for H005</t>
  </si>
  <si>
    <t>12FB</t>
  </si>
  <si>
    <t>UT-GOM2-1-H005-12FB</t>
  </si>
  <si>
    <t>Hydrate-bearing sediment again starting around 443-444 mbsf</t>
  </si>
  <si>
    <t>Lower hydrate reservoir</t>
  </si>
  <si>
    <t>Steady at 123 then 90</t>
  </si>
  <si>
    <t>22 ft/hr, 60 RPM</t>
  </si>
  <si>
    <t>20-50</t>
  </si>
  <si>
    <t>as expected through thermocline, seafloor and wellbore, except final temp is higher than normal</t>
  </si>
  <si>
    <t>12FB Partially Open</t>
  </si>
  <si>
    <t>2400 hr on 20-May-2017</t>
  </si>
  <si>
    <t>Conducted core run: Core UT-GOM2-1-H005-12FB. The tool was deployed in the BHA before a core was cut using the 10.5 lb/gal mud. Weight and torque came on bit 1 ft early (above core point) hence the run was stopped after a 9 ft advance. Generally a good coring run with clean a pick up from BHA, however on recovery the ball valve was only half closed trapping sediment in the ball follower and hence having zero pressure. Core barrel was over-filled, with rabbit against top plug and core material across the ball valve. Recovery was 5.4 ft (165 cm).</t>
  </si>
  <si>
    <t>3629, 5.7 ft, open</t>
  </si>
  <si>
    <r>
      <t>Sunday May 20, 2017 2152
Core 12FB @ 8176-8185 ft RKB The tool was deployed in the BHA before a core was cut using the 10.5 lb/gal mud with the following average drilling parameters: ROP=22 ft/hr, 60 RPM, WOB=5 tons, mud flow rate = 61-122 gpm. Weight came on bit 1 ft early hence the run was stopped after a 9 ft advance. Generally a good coring run with clean a pick up from BHA, however on recovery the</t>
    </r>
    <r>
      <rPr>
        <b/>
        <sz val="9"/>
        <rFont val="Calibri"/>
        <family val="2"/>
        <scheme val="minor"/>
      </rPr>
      <t xml:space="preserve"> ball valve was only half closed trapping sediment in the ball follower</t>
    </r>
    <r>
      <rPr>
        <sz val="9"/>
        <rFont val="Calibri"/>
        <family val="2"/>
        <scheme val="minor"/>
      </rPr>
      <t xml:space="preserve"> and hence having zero pressure. Recovery was 1.75 m.</t>
    </r>
  </si>
  <si>
    <t>WOB and torque came on early during the core throw, hence the run was stopped after a 9 ft advance.  On recovery, the ball valve was only half closed due to trapped sediment in the ball valve and hence maintaining no pressure.  The core barrel was also over-filled, forcing the rabbit against the top plug and core material across the ball valve.</t>
  </si>
  <si>
    <t>Failure; ball valve plugged with sediment, did not close; Sediment in ball valve follower</t>
  </si>
  <si>
    <t>While retrieving the core using the pulling tool the PCTB was held near the mud line for 15 minutes for cooling. Core UT-GOM2-1-H005-12FB failed to seal due to partial ball valve closure and sediment accumulation in the ball follower</t>
  </si>
  <si>
    <t>12FB failure due to sediment trapped in ball follower</t>
  </si>
  <si>
    <t>Is the ball follower the same as the ball valve??</t>
  </si>
  <si>
    <t>Total length of uncompromised pressure core for H005</t>
  </si>
  <si>
    <t>13FB</t>
  </si>
  <si>
    <t>UT-GOM2-1-H005-13FB</t>
  </si>
  <si>
    <t>water-bearing strip at about 448 mbsf surrounded by hydrate-bearing sediment; base of Sand (490 mbsf)</t>
  </si>
  <si>
    <t>Just in the Lower Hydrate , probably captures the water-bearing strip.</t>
  </si>
  <si>
    <t>Start at 64 then steady at 106</t>
  </si>
  <si>
    <t>25 to 30 then trailing to 10</t>
  </si>
  <si>
    <t>4 ft/hr, 60 RPM</t>
  </si>
  <si>
    <t>40-170</t>
  </si>
  <si>
    <t>13FB Closed</t>
  </si>
  <si>
    <t>0230 hr on 21-May-2017</t>
  </si>
  <si>
    <t>13FB No mention</t>
  </si>
  <si>
    <t>Conducted core run: Core UT-GOM2-1-H005-13FB. Before the deployment of the PCTB-FB inner core barrel, a 3/8 inch hole was drilled in the middle barrel and the set boost pressure was raised above the in situ pressure to ~4000 psi. This modification was designed to test whether the additional flow path would help create a boost pressure. Good coring run with a clean pick-up from the BHA with a 15 minutes autoclave cooling stop at the sea bed to experiment with further cooling of the autoclave. After picking up from BHA and retrieving to the rig floor the ball valve was closed and an autoclave pressure of 2806 psi was measured in the service van. The autoclave was placed in the cold bath while PCATS was being prepared. Core recovery was 5.8 ft (175 cm) as measured by the X-ray image in PCATS.</t>
  </si>
  <si>
    <t>3634, 5.8, closed</t>
  </si>
  <si>
    <t>ball valve was closed and the internal autoclave pressure was measured at 2806</t>
  </si>
  <si>
    <t xml:space="preserve">Pressurized fell to 2900 psi and then sealed.  Accumulator was set to high pressure. </t>
  </si>
  <si>
    <t>While the core was retrieved using the pulling tool it was kept at the seafloor for ~20 minutes. As the core was raised from the seafloor, the ball valve sealed at ~6515 fbrf (Figure 4.3.43, event 6). No pressure boost was recorded</t>
  </si>
  <si>
    <t>average recovery per uncompromised pressure core for H005</t>
  </si>
  <si>
    <r>
      <t>•</t>
    </r>
    <r>
      <rPr>
        <sz val="11"/>
        <color rgb="FF000000"/>
        <rFont val="Calibri"/>
        <family val="2"/>
        <scheme val="minor"/>
      </rPr>
      <t>Possible connection between excessive release overpull and malfunctions observed</t>
    </r>
  </si>
  <si>
    <r>
      <t>•</t>
    </r>
    <r>
      <rPr>
        <sz val="11"/>
        <color rgb="FF000000"/>
        <rFont val="Calibri"/>
        <family val="2"/>
        <scheme val="minor"/>
      </rPr>
      <t>3X more ball valve closure failures with overpull than without</t>
    </r>
  </si>
  <si>
    <t xml:space="preserve">No correlation between the presence of </t>
  </si>
  <si>
    <t>Mud unit</t>
  </si>
  <si>
    <t>Ball valve open / partially open</t>
  </si>
  <si>
    <t>Flow diverter on</t>
  </si>
  <si>
    <t>sediment above the rabbit and high flow rate</t>
  </si>
  <si>
    <t>Ball valve closed</t>
  </si>
  <si>
    <t>Flow diverter off</t>
  </si>
  <si>
    <t>Silty clay, Mud unit</t>
  </si>
  <si>
    <t>Seawater</t>
  </si>
  <si>
    <t>Water-bearing unit</t>
  </si>
  <si>
    <t>Mud</t>
  </si>
  <si>
    <t>Hydrate-bearing unit</t>
  </si>
  <si>
    <t>% lithofacies 2 measured</t>
  </si>
  <si>
    <t>Ball valve open or partially open</t>
  </si>
  <si>
    <t>Description lithology</t>
  </si>
  <si>
    <t>Mix of Sandy silt and Clayey silt layers</t>
  </si>
  <si>
    <t>Mix of Sandy silt and Clayey silt layers, more Sandy silt</t>
  </si>
  <si>
    <t>Mix of Sandy silt and Clayey silt layers, most Sandy silt</t>
  </si>
  <si>
    <t>Silty Clay</t>
  </si>
  <si>
    <t>Upper Assembly</t>
  </si>
  <si>
    <t>Pressure Chamber (autoclave) Assembly</t>
  </si>
  <si>
    <t xml:space="preserve"> Just above/at the main hydrate reservoir (Top Hydrate Logging, 414 mbsf)</t>
  </si>
  <si>
    <t>all in the main hydrate reservoir (414-440 mbsf)</t>
  </si>
  <si>
    <t>below base of Main Hydrate (440 mbsf) and not hydrate-bearing</t>
  </si>
  <si>
    <t>water-bearing, Unit #1</t>
  </si>
  <si>
    <t>water-bearing to hydrate-bearing, Unit #1 to Unit A</t>
  </si>
  <si>
    <t>hydrate-bearing, unit A</t>
  </si>
  <si>
    <t>Water-bearing; Methane saturated brine, above Unit #1</t>
  </si>
  <si>
    <t>Water-bearing, unit #2</t>
  </si>
  <si>
    <t>Mainly hydrate-bearing, unit B</t>
  </si>
  <si>
    <t>Water-bearing , unit #3</t>
  </si>
  <si>
    <t>Set Boost pressure above or below in situ</t>
  </si>
  <si>
    <t>Recovery (no-fall-in) (ft)</t>
  </si>
  <si>
    <t>12FB Yes</t>
  </si>
  <si>
    <t>Approx. Measured Flow Rate (gpm)</t>
  </si>
  <si>
    <t>Weatherford Average Flow Rate during coring (gpm)</t>
  </si>
  <si>
    <t>water-bearing unit #1, #2, or #3</t>
  </si>
  <si>
    <t>hydrate-bearing unit A or B</t>
  </si>
  <si>
    <t>Observations on RPM</t>
  </si>
  <si>
    <t>%Sand/silt/clay</t>
  </si>
  <si>
    <t>0.4 / 51.5 / 48.1</t>
  </si>
  <si>
    <t>Clayey silt</t>
  </si>
  <si>
    <t>Sandy silt; Mix of Sandy silt and Clayey silt layers, more Sandy silt</t>
  </si>
  <si>
    <t>17 / 74.5 / 8.5</t>
  </si>
  <si>
    <t>Top 1 / 56.4 / 42.6
bottom 18.3 / 73.7 / 8</t>
  </si>
  <si>
    <t>0 / 43.1 / 56.9</t>
  </si>
  <si>
    <t>middle 6.5 / 55.1 / 38.4
bottom 28 / 66.2 / 5.8</t>
  </si>
  <si>
    <t>middle 29 / 68.2 / 2.8
bottom 18 / 77.3 / 4.7</t>
  </si>
  <si>
    <t>top 25 / 71.5 / 3.5
bottom 16 / 59.2 / 24.8</t>
  </si>
  <si>
    <t>middle 24 / 72.2 / 3.8</t>
  </si>
  <si>
    <t>38 / 60 / 2</t>
  </si>
  <si>
    <t>0.5 / 52.3 / 47.2</t>
  </si>
  <si>
    <t>Top 0.9 / 60.4 / 38.7
bottom 40.8 / 59.2 / 0</t>
  </si>
  <si>
    <t>If a number is not given it was not in Kevin's paper</t>
  </si>
  <si>
    <t>Pressure Section Assembly</t>
  </si>
  <si>
    <t>Recovery Calculation Description</t>
  </si>
  <si>
    <t>Bottom hole pressure is noted as 3556, length listed as 26.26</t>
  </si>
  <si>
    <r>
      <t xml:space="preserve">Chapter 3 Failure analysis called this a design oversight - but really the design was fine it was just that the replacement parts were too new and shiny - I call this a </t>
    </r>
    <r>
      <rPr>
        <b/>
        <sz val="11"/>
        <color rgb="FF0070C0"/>
        <rFont val="Calibri"/>
        <family val="2"/>
        <scheme val="minor"/>
      </rPr>
      <t xml:space="preserve">tool </t>
    </r>
    <r>
      <rPr>
        <sz val="11"/>
        <rFont val="Calibri"/>
        <family val="2"/>
        <scheme val="minor"/>
      </rPr>
      <t>replacement part error - shows that tool needs to retested even if there are no redesigns but there are new parts</t>
    </r>
  </si>
  <si>
    <t>Ball valve open. Liner broken at connection with core catcher, Recovery listed as 6.56 ft borehole at 3593</t>
  </si>
  <si>
    <r>
      <t>This is sort of an unavoidable</t>
    </r>
    <r>
      <rPr>
        <b/>
        <sz val="11"/>
        <color rgb="FF0070C0"/>
        <rFont val="Calibri"/>
        <family val="2"/>
        <scheme val="minor"/>
      </rPr>
      <t xml:space="preserve"> operational -procedural</t>
    </r>
    <r>
      <rPr>
        <sz val="11"/>
        <rFont val="Calibri"/>
        <family val="2"/>
        <scheme val="minor"/>
      </rPr>
      <t xml:space="preserve"> failure.  The flow rate should supposedly be low to not fluidize sediment and wash it up above the rabbit but high enough to wash away debris /cuttings.  Flow rate was not high enough but this could not be know ahead of time.  Note that the text mentions that the pump rate was dropped to 1/3 of 01CS but the actual flow rate used is about the same.</t>
    </r>
  </si>
  <si>
    <t>Borehole at 3584, recovery 15.7 Severely deformed  release sleeve</t>
  </si>
  <si>
    <r>
      <t>I don't understand why the failure analysis section calls this a core jamming failure - there are no observations of core jamming or broken core liner anywhere else - This is a</t>
    </r>
    <r>
      <rPr>
        <b/>
        <sz val="11"/>
        <color rgb="FF0070C0"/>
        <rFont val="Calibri"/>
        <family val="2"/>
        <scheme val="minor"/>
      </rPr>
      <t xml:space="preserve"> tool </t>
    </r>
    <r>
      <rPr>
        <sz val="11"/>
        <rFont val="Calibri"/>
        <family val="2"/>
        <scheme val="minor"/>
      </rPr>
      <t>failure - tool jamming not core jamming failure - unless someone has notes to show that the tool jamming was from debris.</t>
    </r>
  </si>
  <si>
    <t>Spikes to 231 then trails in steps to 50</t>
  </si>
  <si>
    <t>pressure steady except for one small spike during coring and drops as core barrel is pulled</t>
  </si>
  <si>
    <t>as expected through thermocline, seafloor and wellbore, one small spike during coring</t>
  </si>
  <si>
    <t>bigger temp drop during retrieval</t>
  </si>
  <si>
    <t>Conducted core run: Core UT-GOM2-1-H002-08CS. For Core UT-GOM2-1-H002-08CS, the ball-valve failed to actuate or hold pressure. The ball-valve release sleeve (Collett) failed by sliding over stop position, which resulted in the failure of the ball-valve to actuate. Core UT-GOM2-1-H002-08 did recover 4.6 ft (140 cm) of non-pressurized core that was transferred and processed through the onboard UT core processing lab.</t>
  </si>
  <si>
    <r>
      <t xml:space="preserve">Sunday, May 14, 2017 Decided to change back to cement pump for 8CS ~1300 8CS @ 8132-8142 ft General coring parameters: ROP= 19 ft/hr, 60 RPM, WOB = 8 tons, flow rate = 210 gal/min Good coring run - smooth pick up from BHA. On recovery </t>
    </r>
    <r>
      <rPr>
        <b/>
        <sz val="9"/>
        <rFont val="Calibri"/>
        <family val="2"/>
        <scheme val="minor"/>
      </rPr>
      <t>BV was fully open</t>
    </r>
    <r>
      <rPr>
        <sz val="9"/>
        <rFont val="Calibri"/>
        <family val="2"/>
        <scheme val="minor"/>
      </rPr>
      <t xml:space="preserve"> and hence no pressure in the autoclave. The BV release sleeve failed by sliding over stop position. Core recovery 197 cm</t>
    </r>
  </si>
  <si>
    <r>
      <rPr>
        <b/>
        <sz val="11"/>
        <color rgb="FF0070C0"/>
        <rFont val="Calibri"/>
        <family val="2"/>
        <scheme val="minor"/>
      </rPr>
      <t>Tool</t>
    </r>
    <r>
      <rPr>
        <sz val="11"/>
        <rFont val="Calibri"/>
        <family val="2"/>
        <scheme val="minor"/>
      </rPr>
      <t xml:space="preserve"> error - ball valve release Steve failure</t>
    </r>
  </si>
  <si>
    <t>up and down 80-120 then steady at 138</t>
  </si>
  <si>
    <t>pressure steady then initially drops as core barrel is pulled up, then slightly increasing before boost to about 2800</t>
  </si>
  <si>
    <r>
      <rPr>
        <b/>
        <sz val="11"/>
        <color rgb="FF0070C0"/>
        <rFont val="Calibri"/>
        <family val="2"/>
        <scheme val="minor"/>
      </rPr>
      <t xml:space="preserve">Later sealing, Leak around ball valve. </t>
    </r>
    <r>
      <rPr>
        <sz val="11"/>
        <rFont val="Calibri"/>
        <family val="2"/>
        <scheme val="minor"/>
      </rPr>
      <t>There is clearly a typo in the report text, core seal around 2856 psi, not 856 psi</t>
    </r>
  </si>
  <si>
    <t>Spike to 120 then steady around 83</t>
  </si>
  <si>
    <t>as expected through thermocline, seafloor and wellbore except for temp spike during retrieval</t>
  </si>
  <si>
    <t>as expected through thermocline, seafloor and wellbore, , except for somewhat of a temp spike during retrieval</t>
  </si>
  <si>
    <t>climbs to 72 from 50</t>
  </si>
  <si>
    <t>Spikes to 225 then dropping 50-23</t>
  </si>
  <si>
    <t>3625 borehole, 8.80 ft closed</t>
  </si>
  <si>
    <t>20 to 5 then trailing</t>
  </si>
  <si>
    <t>Sunday May 21, 2017 0117 Core 13FB @ 8185-8193 ft RKB The tool was deployed in the BHA before a core was cut using the 10.5 lb/gal mud with the following average drilling parameters: ROP=34 ft/hr, 60 RPM, WOB= 4 tons, mud flow rate = 61-105 gpm. A 3/8 inch hole was drilled in the middle barrel and the set pressure was raised above the in situ pressure to ~4000 psi. This modification was designed to test whether the additional flow path would help create a boost pressure. Core recovery was 175 cm as measured by the X-ray image in PCATS. UT-GOM2-1-H005-13FB - After waiting for a while in the cold bath the core was extracted in PCATS where the recorded recovery was 176 cm. This final core produced some more good samples consisting of what is interpreted as interbedded gas hydrate saturated sandy intervals with P wave velocities up to 3300 m/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</si>
</sst>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name val="Calibri"/>
      <family val="2"/>
      <scheme val="minor"/>
    </font>
    <font>
      <b/>
      <sz val="11"/>
      <name val="Calibri"/>
      <family val="2"/>
      <scheme val="minor"/>
    </font>
    <font>
      <b/>
      <sz val="11"/>
      <color theme="1"/>
      <name val="Calibri"/>
      <family val="2"/>
      <scheme val="minor"/>
    </font>
    <font>
      <b/>
      <sz val="14"/>
      <name val="Calibri"/>
      <family val="2"/>
      <scheme val="minor"/>
    </font>
    <font>
      <sz val="11"/>
      <color rgb="FF000000"/>
      <name val="Calibri"/>
      <family val="2"/>
      <scheme val="minor"/>
    </font>
    <font>
      <b/>
      <sz val="11"/>
      <color rgb="FF0070C0"/>
      <name val="Calibri"/>
      <family val="2"/>
      <scheme val="minor"/>
    </font>
    <font>
      <sz val="12"/>
      <color rgb="FF000000"/>
      <name val="Calibri"/>
      <family val="2"/>
      <scheme val="minor"/>
    </font>
    <font>
      <sz val="9"/>
      <name val="Calibri"/>
      <family val="2"/>
      <scheme val="minor"/>
    </font>
    <font>
      <sz val="9"/>
      <color theme="1"/>
      <name val="Calibri"/>
      <family val="2"/>
      <scheme val="minor"/>
    </font>
    <font>
      <b/>
      <sz val="9"/>
      <name val="Calibri"/>
      <family val="2"/>
      <scheme val="minor"/>
    </font>
    <font>
      <sz val="11"/>
      <color rgb="FFFF0000"/>
      <name val="Calibri"/>
      <family val="2"/>
      <scheme val="minor"/>
    </font>
  </fonts>
  <fills count="11">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rgb="FFF729E8"/>
        <bgColor indexed="64"/>
      </patternFill>
    </fill>
    <fill>
      <patternFill patternType="solid">
        <fgColor theme="5"/>
        <bgColor indexed="64"/>
      </patternFill>
    </fill>
    <fill>
      <patternFill patternType="solid">
        <fgColor theme="4" tint="0.59999389629810485"/>
        <bgColor indexed="64"/>
      </patternFill>
    </fill>
    <fill>
      <patternFill patternType="solid">
        <fgColor theme="7" tint="-0.249977111117893"/>
        <bgColor indexed="64"/>
      </patternFill>
    </fill>
    <fill>
      <patternFill patternType="solid">
        <fgColor rgb="FFFF000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1" fontId="1" fillId="0" borderId="1" xfId="0" applyNumberFormat="1" applyFont="1" applyBorder="1" applyAlignment="1">
      <alignment horizontal="left" vertical="center" wrapText="1"/>
    </xf>
    <xf numFmtId="1" fontId="1" fillId="0" borderId="1" xfId="0" applyNumberFormat="1" applyFont="1" applyBorder="1" applyAlignment="1">
      <alignment horizontal="left" vertical="center"/>
    </xf>
    <xf numFmtId="0" fontId="1" fillId="0" borderId="0" xfId="0" applyFont="1" applyAlignment="1">
      <alignment horizontal="left" vertical="center" wrapText="1"/>
    </xf>
    <xf numFmtId="0" fontId="0" fillId="0" borderId="1" xfId="0" applyBorder="1" applyAlignment="1">
      <alignment horizontal="left" vertical="center" wrapText="1"/>
    </xf>
    <xf numFmtId="16" fontId="1" fillId="0" borderId="1" xfId="0" applyNumberFormat="1" applyFont="1" applyBorder="1" applyAlignment="1">
      <alignment horizontal="left" vertical="center" wrapText="1"/>
    </xf>
    <xf numFmtId="17" fontId="1" fillId="0" borderId="1" xfId="0" applyNumberFormat="1" applyFont="1" applyBorder="1" applyAlignment="1">
      <alignment horizontal="left" vertical="center" wrapText="1"/>
    </xf>
    <xf numFmtId="0" fontId="4" fillId="0" borderId="1" xfId="0" applyFont="1" applyBorder="1" applyAlignment="1">
      <alignment horizontal="left" vertical="center"/>
    </xf>
    <xf numFmtId="0" fontId="7" fillId="0" borderId="1" xfId="0" applyFont="1" applyBorder="1" applyAlignment="1">
      <alignment horizontal="left" vertical="center" readingOrder="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xf>
    <xf numFmtId="0" fontId="11" fillId="0" borderId="1" xfId="0" applyFont="1" applyFill="1" applyBorder="1" applyAlignment="1">
      <alignment horizontal="left" vertical="center" wrapText="1"/>
    </xf>
    <xf numFmtId="0" fontId="0" fillId="7" borderId="0" xfId="0" applyFill="1"/>
    <xf numFmtId="0" fontId="0" fillId="8" borderId="0" xfId="0" applyFill="1"/>
    <xf numFmtId="0" fontId="0" fillId="9" borderId="0" xfId="0" applyFill="1"/>
    <xf numFmtId="0" fontId="1" fillId="10" borderId="1" xfId="0" applyFont="1" applyFill="1" applyBorder="1" applyAlignment="1">
      <alignment horizontal="left" vertical="center" wrapText="1"/>
    </xf>
    <xf numFmtId="0" fontId="0" fillId="0" borderId="0" xfId="0" applyFont="1" applyAlignment="1">
      <alignment horizontal="left" vertical="center" readingOrder="1"/>
    </xf>
    <xf numFmtId="0" fontId="11" fillId="0" borderId="1" xfId="0" applyFont="1" applyBorder="1" applyAlignment="1">
      <alignment horizontal="left" vertical="center" wrapText="1"/>
    </xf>
    <xf numFmtId="0" fontId="3" fillId="0" borderId="1" xfId="0" applyFont="1" applyBorder="1" applyAlignment="1">
      <alignment horizontal="left" vertical="center" wrapText="1"/>
    </xf>
    <xf numFmtId="164" fontId="1" fillId="0" borderId="1" xfId="0" applyNumberFormat="1" applyFont="1" applyBorder="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colors>
    <mruColors>
      <color rgb="FFF729E8"/>
      <color rgb="FF5B9BD5"/>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Recovery vs Average Measured Flow Rate</c:v>
          </c:tx>
          <c:spPr>
            <a:ln w="25400" cap="rnd">
              <a:noFill/>
              <a:round/>
            </a:ln>
            <a:effectLst/>
          </c:spPr>
          <c:marker>
            <c:symbol val="circle"/>
            <c:size val="5"/>
            <c:spPr>
              <a:solidFill>
                <a:schemeClr val="accent1"/>
              </a:solidFill>
              <a:ln w="9525">
                <a:solidFill>
                  <a:schemeClr val="accent1"/>
                </a:solidFill>
              </a:ln>
              <a:effectLst/>
            </c:spPr>
          </c:marker>
          <c:dPt>
            <c:idx val="4"/>
            <c:marker>
              <c:symbol val="circle"/>
              <c:size val="5"/>
              <c:spPr>
                <a:solidFill>
                  <a:schemeClr val="accent2"/>
                </a:solidFill>
                <a:ln w="9525">
                  <a:solidFill>
                    <a:schemeClr val="accent2"/>
                  </a:solidFill>
                </a:ln>
                <a:effectLst/>
              </c:spPr>
            </c:marker>
            <c:bubble3D val="0"/>
            <c:extLst>
              <c:ext xmlns:c16="http://schemas.microsoft.com/office/drawing/2014/chart" uri="{C3380CC4-5D6E-409C-BE32-E72D297353CC}">
                <c16:uniqueId val="{00000002-9283-404F-8CAA-92563BEFC8C6}"/>
              </c:ext>
            </c:extLst>
          </c:dPt>
          <c:dPt>
            <c:idx val="7"/>
            <c:marker>
              <c:symbol val="circle"/>
              <c:size val="5"/>
              <c:spPr>
                <a:solidFill>
                  <a:schemeClr val="accent2"/>
                </a:solidFill>
                <a:ln w="9525">
                  <a:solidFill>
                    <a:schemeClr val="accent2"/>
                  </a:solidFill>
                </a:ln>
                <a:effectLst/>
              </c:spPr>
            </c:marker>
            <c:bubble3D val="0"/>
            <c:extLst>
              <c:ext xmlns:c16="http://schemas.microsoft.com/office/drawing/2014/chart" uri="{C3380CC4-5D6E-409C-BE32-E72D297353CC}">
                <c16:uniqueId val="{00000001-9283-404F-8CAA-92563BEFC8C6}"/>
              </c:ext>
            </c:extLst>
          </c:dPt>
          <c:dPt>
            <c:idx val="19"/>
            <c:marker>
              <c:symbol val="circle"/>
              <c:size val="5"/>
              <c:spPr>
                <a:solidFill>
                  <a:schemeClr val="accent2"/>
                </a:solidFill>
                <a:ln w="9525">
                  <a:solidFill>
                    <a:schemeClr val="accent2"/>
                  </a:solidFill>
                </a:ln>
                <a:effectLst/>
              </c:spPr>
            </c:marker>
            <c:bubble3D val="0"/>
            <c:extLst>
              <c:ext xmlns:c16="http://schemas.microsoft.com/office/drawing/2014/chart" uri="{C3380CC4-5D6E-409C-BE32-E72D297353CC}">
                <c16:uniqueId val="{00000000-9283-404F-8CAA-92563BEFC8C6}"/>
              </c:ext>
            </c:extLst>
          </c:dPt>
          <c:xVal>
            <c:numRef>
              <c:f>Data!$V$2:$V$22</c:f>
              <c:numCache>
                <c:formatCode>General</c:formatCode>
                <c:ptCount val="21"/>
                <c:pt idx="0">
                  <c:v>123.6</c:v>
                </c:pt>
                <c:pt idx="1">
                  <c:v>131.30000000000001</c:v>
                </c:pt>
                <c:pt idx="2">
                  <c:v>168</c:v>
                </c:pt>
                <c:pt idx="3">
                  <c:v>231.1</c:v>
                </c:pt>
                <c:pt idx="4">
                  <c:v>132</c:v>
                </c:pt>
                <c:pt idx="5">
                  <c:v>82</c:v>
                </c:pt>
                <c:pt idx="6">
                  <c:v>81.599999999999994</c:v>
                </c:pt>
                <c:pt idx="7">
                  <c:v>203.5</c:v>
                </c:pt>
                <c:pt idx="8">
                  <c:v>84.9</c:v>
                </c:pt>
                <c:pt idx="9">
                  <c:v>78.900000000000006</c:v>
                </c:pt>
                <c:pt idx="10">
                  <c:v>101</c:v>
                </c:pt>
                <c:pt idx="11">
                  <c:v>85.9</c:v>
                </c:pt>
                <c:pt idx="12">
                  <c:v>62.9</c:v>
                </c:pt>
                <c:pt idx="13">
                  <c:v>85.3</c:v>
                </c:pt>
                <c:pt idx="14">
                  <c:v>90.5</c:v>
                </c:pt>
                <c:pt idx="15">
                  <c:v>85.8</c:v>
                </c:pt>
                <c:pt idx="16">
                  <c:v>61.7</c:v>
                </c:pt>
                <c:pt idx="17">
                  <c:v>71.5</c:v>
                </c:pt>
                <c:pt idx="18">
                  <c:v>190</c:v>
                </c:pt>
                <c:pt idx="19">
                  <c:v>102</c:v>
                </c:pt>
                <c:pt idx="20">
                  <c:v>105</c:v>
                </c:pt>
              </c:numCache>
            </c:numRef>
          </c:xVal>
          <c:yVal>
            <c:numRef>
              <c:f>Data!$AJ$2:$AJ$22</c:f>
              <c:numCache>
                <c:formatCode>General</c:formatCode>
                <c:ptCount val="21"/>
                <c:pt idx="0">
                  <c:v>23</c:v>
                </c:pt>
                <c:pt idx="1">
                  <c:v>53</c:v>
                </c:pt>
                <c:pt idx="2">
                  <c:v>11</c:v>
                </c:pt>
                <c:pt idx="3">
                  <c:v>45</c:v>
                </c:pt>
                <c:pt idx="4">
                  <c:v>31</c:v>
                </c:pt>
                <c:pt idx="5">
                  <c:v>52</c:v>
                </c:pt>
                <c:pt idx="6">
                  <c:v>15</c:v>
                </c:pt>
                <c:pt idx="7">
                  <c:v>46</c:v>
                </c:pt>
                <c:pt idx="8">
                  <c:v>71</c:v>
                </c:pt>
                <c:pt idx="9">
                  <c:v>49</c:v>
                </c:pt>
                <c:pt idx="10">
                  <c:v>100</c:v>
                </c:pt>
                <c:pt idx="11">
                  <c:v>105</c:v>
                </c:pt>
                <c:pt idx="12">
                  <c:v>97</c:v>
                </c:pt>
                <c:pt idx="13">
                  <c:v>94</c:v>
                </c:pt>
                <c:pt idx="14">
                  <c:v>105</c:v>
                </c:pt>
                <c:pt idx="15">
                  <c:v>82</c:v>
                </c:pt>
                <c:pt idx="16">
                  <c:v>89</c:v>
                </c:pt>
                <c:pt idx="17">
                  <c:v>50</c:v>
                </c:pt>
                <c:pt idx="18">
                  <c:v>9</c:v>
                </c:pt>
                <c:pt idx="19">
                  <c:v>60</c:v>
                </c:pt>
                <c:pt idx="20">
                  <c:v>72</c:v>
                </c:pt>
              </c:numCache>
            </c:numRef>
          </c:yVal>
          <c:smooth val="0"/>
          <c:extLst>
            <c:ext xmlns:c16="http://schemas.microsoft.com/office/drawing/2014/chart" uri="{C3380CC4-5D6E-409C-BE32-E72D297353CC}">
              <c16:uniqueId val="{00000000-68EF-49AD-B724-F6055EE1A04B}"/>
            </c:ext>
          </c:extLst>
        </c:ser>
        <c:dLbls>
          <c:showLegendKey val="0"/>
          <c:showVal val="0"/>
          <c:showCatName val="0"/>
          <c:showSerName val="0"/>
          <c:showPercent val="0"/>
          <c:showBubbleSize val="0"/>
        </c:dLbls>
        <c:axId val="1095396320"/>
        <c:axId val="826067168"/>
      </c:scatterChart>
      <c:valAx>
        <c:axId val="1095396320"/>
        <c:scaling>
          <c:orientation val="minMax"/>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Average Flow Rate (gpm)</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26067168"/>
        <c:crosses val="autoZero"/>
        <c:crossBetween val="midCat"/>
      </c:valAx>
      <c:valAx>
        <c:axId val="82606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 Core Recovery</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95396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Data!$AL$1</c:f>
              <c:strCache>
                <c:ptCount val="1"/>
                <c:pt idx="0">
                  <c:v>Recovery %</c:v>
                </c:pt>
              </c:strCache>
            </c:strRef>
          </c:tx>
          <c:spPr>
            <a:solidFill>
              <a:schemeClr val="accent1"/>
            </a:solidFill>
            <a:ln>
              <a:noFill/>
            </a:ln>
            <a:effectLst/>
          </c:spPr>
          <c:invertIfNegative val="0"/>
          <c:dPt>
            <c:idx val="0"/>
            <c:invertIfNegative val="0"/>
            <c:bubble3D val="0"/>
            <c:spPr>
              <a:solidFill>
                <a:srgbClr val="FFC000"/>
              </a:solidFill>
              <a:ln>
                <a:solidFill>
                  <a:srgbClr val="FFC000"/>
                </a:solidFill>
              </a:ln>
              <a:effectLst/>
            </c:spPr>
            <c:extLst>
              <c:ext xmlns:c16="http://schemas.microsoft.com/office/drawing/2014/chart" uri="{C3380CC4-5D6E-409C-BE32-E72D297353CC}">
                <c16:uniqueId val="{00000001-21F0-42CA-8BB8-604A6AC4D1DA}"/>
              </c:ext>
            </c:extLst>
          </c:dPt>
          <c:dPt>
            <c:idx val="1"/>
            <c:invertIfNegative val="0"/>
            <c:bubble3D val="0"/>
            <c:spPr>
              <a:pattFill prst="dkHorz">
                <a:fgClr>
                  <a:schemeClr val="accent1"/>
                </a:fgClr>
                <a:bgClr>
                  <a:srgbClr val="FFC000"/>
                </a:bgClr>
              </a:pattFill>
              <a:ln>
                <a:noFill/>
              </a:ln>
              <a:effectLst/>
            </c:spPr>
            <c:extLst>
              <c:ext xmlns:c16="http://schemas.microsoft.com/office/drawing/2014/chart" uri="{C3380CC4-5D6E-409C-BE32-E72D297353CC}">
                <c16:uniqueId val="{00000002-21F0-42CA-8BB8-604A6AC4D1DA}"/>
              </c:ext>
            </c:extLst>
          </c:dPt>
          <c:dPt>
            <c:idx val="8"/>
            <c:invertIfNegative val="0"/>
            <c:bubble3D val="0"/>
            <c:spPr>
              <a:solidFill>
                <a:srgbClr val="F729E8"/>
              </a:solidFill>
              <a:ln>
                <a:solidFill>
                  <a:srgbClr val="F729E8"/>
                </a:solidFill>
              </a:ln>
              <a:effectLst/>
            </c:spPr>
            <c:extLst>
              <c:ext xmlns:c16="http://schemas.microsoft.com/office/drawing/2014/chart" uri="{C3380CC4-5D6E-409C-BE32-E72D297353CC}">
                <c16:uniqueId val="{00000005-21F0-42CA-8BB8-604A6AC4D1DA}"/>
              </c:ext>
            </c:extLst>
          </c:dPt>
          <c:dPt>
            <c:idx val="17"/>
            <c:invertIfNegative val="0"/>
            <c:bubble3D val="0"/>
            <c:spPr>
              <a:solidFill>
                <a:srgbClr val="FFC000"/>
              </a:solidFill>
              <a:ln>
                <a:solidFill>
                  <a:srgbClr val="FFC000"/>
                </a:solidFill>
              </a:ln>
              <a:effectLst/>
            </c:spPr>
            <c:extLst>
              <c:ext xmlns:c16="http://schemas.microsoft.com/office/drawing/2014/chart" uri="{C3380CC4-5D6E-409C-BE32-E72D297353CC}">
                <c16:uniqueId val="{00000003-21F0-42CA-8BB8-604A6AC4D1DA}"/>
              </c:ext>
            </c:extLst>
          </c:dPt>
          <c:dPt>
            <c:idx val="18"/>
            <c:invertIfNegative val="0"/>
            <c:bubble3D val="0"/>
            <c:spPr>
              <a:solidFill>
                <a:srgbClr val="FFC000"/>
              </a:solidFill>
              <a:ln>
                <a:solidFill>
                  <a:srgbClr val="FFC000"/>
                </a:solidFill>
              </a:ln>
              <a:effectLst/>
            </c:spPr>
            <c:extLst>
              <c:ext xmlns:c16="http://schemas.microsoft.com/office/drawing/2014/chart" uri="{C3380CC4-5D6E-409C-BE32-E72D297353CC}">
                <c16:uniqueId val="{00000006-21F0-42CA-8BB8-604A6AC4D1DA}"/>
              </c:ext>
            </c:extLst>
          </c:dPt>
          <c:dPt>
            <c:idx val="20"/>
            <c:invertIfNegative val="0"/>
            <c:bubble3D val="0"/>
            <c:spPr>
              <a:solidFill>
                <a:srgbClr val="FFC000"/>
              </a:solidFill>
              <a:ln>
                <a:solidFill>
                  <a:srgbClr val="FFC000"/>
                </a:solidFill>
              </a:ln>
              <a:effectLst/>
            </c:spPr>
            <c:extLst>
              <c:ext xmlns:c16="http://schemas.microsoft.com/office/drawing/2014/chart" uri="{C3380CC4-5D6E-409C-BE32-E72D297353CC}">
                <c16:uniqueId val="{0000000C-4107-47A3-AB46-97014B831310}"/>
              </c:ext>
            </c:extLst>
          </c:dPt>
          <c:cat>
            <c:strRef>
              <c:f>Data!$AD$2:$AD$22</c:f>
              <c:strCache>
                <c:ptCount val="21"/>
                <c:pt idx="0">
                  <c:v>01CS Closed</c:v>
                </c:pt>
                <c:pt idx="1">
                  <c:v>02CS Partially open</c:v>
                </c:pt>
                <c:pt idx="2">
                  <c:v>03CS Open</c:v>
                </c:pt>
                <c:pt idx="3">
                  <c:v>04CS Closed</c:v>
                </c:pt>
                <c:pt idx="4">
                  <c:v>05CS Partially open</c:v>
                </c:pt>
                <c:pt idx="5">
                  <c:v>06CS Partially open</c:v>
                </c:pt>
                <c:pt idx="6">
                  <c:v>07CS Partially open</c:v>
                </c:pt>
                <c:pt idx="7">
                  <c:v>08CS Open</c:v>
                </c:pt>
                <c:pt idx="8">
                  <c:v>01FB Closed</c:v>
                </c:pt>
                <c:pt idx="9">
                  <c:v>02FB Closed</c:v>
                </c:pt>
                <c:pt idx="10">
                  <c:v>03FB Closed</c:v>
                </c:pt>
                <c:pt idx="11">
                  <c:v>04FB Closed</c:v>
                </c:pt>
                <c:pt idx="12">
                  <c:v>05FB Closed</c:v>
                </c:pt>
                <c:pt idx="13">
                  <c:v>06FB Closed</c:v>
                </c:pt>
                <c:pt idx="14">
                  <c:v>07FB Closed</c:v>
                </c:pt>
                <c:pt idx="15">
                  <c:v>08FB Closed</c:v>
                </c:pt>
                <c:pt idx="16">
                  <c:v>09FB Closed</c:v>
                </c:pt>
                <c:pt idx="17">
                  <c:v>10FB Closed</c:v>
                </c:pt>
                <c:pt idx="18">
                  <c:v>11FB Closed</c:v>
                </c:pt>
                <c:pt idx="19">
                  <c:v>12FB Partially Open</c:v>
                </c:pt>
                <c:pt idx="20">
                  <c:v>13FB Closed</c:v>
                </c:pt>
              </c:strCache>
            </c:strRef>
          </c:cat>
          <c:val>
            <c:numRef>
              <c:f>Data!$AL$2:$AL$22</c:f>
              <c:numCache>
                <c:formatCode>General</c:formatCode>
                <c:ptCount val="21"/>
                <c:pt idx="0">
                  <c:v>22.6</c:v>
                </c:pt>
                <c:pt idx="1">
                  <c:v>53.3</c:v>
                </c:pt>
                <c:pt idx="2">
                  <c:v>10.8</c:v>
                </c:pt>
                <c:pt idx="3">
                  <c:v>46</c:v>
                </c:pt>
                <c:pt idx="4">
                  <c:v>31</c:v>
                </c:pt>
                <c:pt idx="5">
                  <c:v>52</c:v>
                </c:pt>
                <c:pt idx="6">
                  <c:v>15</c:v>
                </c:pt>
                <c:pt idx="7">
                  <c:v>46</c:v>
                </c:pt>
                <c:pt idx="8">
                  <c:v>71</c:v>
                </c:pt>
                <c:pt idx="9">
                  <c:v>49</c:v>
                </c:pt>
                <c:pt idx="10">
                  <c:v>100</c:v>
                </c:pt>
                <c:pt idx="11">
                  <c:v>105</c:v>
                </c:pt>
                <c:pt idx="12">
                  <c:v>97</c:v>
                </c:pt>
                <c:pt idx="13">
                  <c:v>94</c:v>
                </c:pt>
                <c:pt idx="14">
                  <c:v>105</c:v>
                </c:pt>
                <c:pt idx="15">
                  <c:v>82</c:v>
                </c:pt>
                <c:pt idx="16">
                  <c:v>89</c:v>
                </c:pt>
                <c:pt idx="17">
                  <c:v>47</c:v>
                </c:pt>
                <c:pt idx="18">
                  <c:v>9</c:v>
                </c:pt>
                <c:pt idx="19">
                  <c:v>60</c:v>
                </c:pt>
                <c:pt idx="20">
                  <c:v>72</c:v>
                </c:pt>
              </c:numCache>
            </c:numRef>
          </c:val>
          <c:extLst>
            <c:ext xmlns:c16="http://schemas.microsoft.com/office/drawing/2014/chart" uri="{C3380CC4-5D6E-409C-BE32-E72D297353CC}">
              <c16:uniqueId val="{00000000-21F0-42CA-8BB8-604A6AC4D1DA}"/>
            </c:ext>
          </c:extLst>
        </c:ser>
        <c:dLbls>
          <c:showLegendKey val="0"/>
          <c:showVal val="0"/>
          <c:showCatName val="0"/>
          <c:showSerName val="0"/>
          <c:showPercent val="0"/>
          <c:showBubbleSize val="0"/>
        </c:dLbls>
        <c:gapWidth val="219"/>
        <c:overlap val="-27"/>
        <c:axId val="828759104"/>
        <c:axId val="1899921168"/>
      </c:barChart>
      <c:catAx>
        <c:axId val="82875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9921168"/>
        <c:crosses val="autoZero"/>
        <c:auto val="1"/>
        <c:lblAlgn val="ctr"/>
        <c:lblOffset val="100"/>
        <c:noMultiLvlLbl val="0"/>
      </c:catAx>
      <c:valAx>
        <c:axId val="1899921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r>
                  <a:rPr lang="en-US" sz="1050"/>
                  <a:t>% Core Recovery</a:t>
                </a:r>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8759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Data!$V$1</c:f>
              <c:strCache>
                <c:ptCount val="1"/>
                <c:pt idx="0">
                  <c:v>Weatherford Average Flow Rate during coring (gpm)</c:v>
                </c:pt>
              </c:strCache>
            </c:strRef>
          </c:tx>
          <c:spPr>
            <a:solidFill>
              <a:schemeClr val="accent1"/>
            </a:solidFill>
            <a:ln>
              <a:noFill/>
            </a:ln>
            <a:effectLst/>
          </c:spPr>
          <c:invertIfNegative val="0"/>
          <c:dPt>
            <c:idx val="0"/>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0-7ADB-48E1-BD87-ADB2A7EBFF69}"/>
              </c:ext>
            </c:extLst>
          </c:dPt>
          <c:dPt>
            <c:idx val="8"/>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D-7ADB-48E1-BD87-ADB2A7EBFF69}"/>
              </c:ext>
            </c:extLst>
          </c:dPt>
          <c:dPt>
            <c:idx val="9"/>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C-7ADB-48E1-BD87-ADB2A7EBFF69}"/>
              </c:ext>
            </c:extLst>
          </c:dPt>
          <c:dPt>
            <c:idx val="10"/>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B-7ADB-48E1-BD87-ADB2A7EBFF69}"/>
              </c:ext>
            </c:extLst>
          </c:dPt>
          <c:dPt>
            <c:idx val="11"/>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A-7ADB-48E1-BD87-ADB2A7EBFF69}"/>
              </c:ext>
            </c:extLst>
          </c:dPt>
          <c:dPt>
            <c:idx val="12"/>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9-7ADB-48E1-BD87-ADB2A7EBFF69}"/>
              </c:ext>
            </c:extLst>
          </c:dPt>
          <c:dPt>
            <c:idx val="13"/>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8-7ADB-48E1-BD87-ADB2A7EBFF69}"/>
              </c:ext>
            </c:extLst>
          </c:dPt>
          <c:dPt>
            <c:idx val="14"/>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7-7ADB-48E1-BD87-ADB2A7EBFF69}"/>
              </c:ext>
            </c:extLst>
          </c:dPt>
          <c:dPt>
            <c:idx val="15"/>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6-7ADB-48E1-BD87-ADB2A7EBFF69}"/>
              </c:ext>
            </c:extLst>
          </c:dPt>
          <c:dPt>
            <c:idx val="16"/>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5-7ADB-48E1-BD87-ADB2A7EBFF69}"/>
              </c:ext>
            </c:extLst>
          </c:dPt>
          <c:dPt>
            <c:idx val="17"/>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4-7ADB-48E1-BD87-ADB2A7EBFF69}"/>
              </c:ext>
            </c:extLst>
          </c:dPt>
          <c:dPt>
            <c:idx val="18"/>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3-7ADB-48E1-BD87-ADB2A7EBFF69}"/>
              </c:ext>
            </c:extLst>
          </c:dPt>
          <c:dPt>
            <c:idx val="19"/>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1-7ADB-48E1-BD87-ADB2A7EBFF69}"/>
              </c:ext>
            </c:extLst>
          </c:dPt>
          <c:dPt>
            <c:idx val="20"/>
            <c:invertIfNegative val="0"/>
            <c:bubble3D val="0"/>
            <c:spPr>
              <a:solidFill>
                <a:schemeClr val="accent6"/>
              </a:solidFill>
              <a:ln>
                <a:solidFill>
                  <a:schemeClr val="accent6"/>
                </a:solidFill>
              </a:ln>
              <a:effectLst/>
            </c:spPr>
            <c:extLst>
              <c:ext xmlns:c16="http://schemas.microsoft.com/office/drawing/2014/chart" uri="{C3380CC4-5D6E-409C-BE32-E72D297353CC}">
                <c16:uniqueId val="{00000002-7ADB-48E1-BD87-ADB2A7EBFF69}"/>
              </c:ext>
            </c:extLst>
          </c:dPt>
          <c:cat>
            <c:strRef>
              <c:f>Data!$AF$2:$AF$22</c:f>
              <c:strCache>
                <c:ptCount val="21"/>
                <c:pt idx="0">
                  <c:v>01CS No mention</c:v>
                </c:pt>
                <c:pt idx="1">
                  <c:v>02CS No mention</c:v>
                </c:pt>
                <c:pt idx="2">
                  <c:v>03CS No mention</c:v>
                </c:pt>
                <c:pt idx="3">
                  <c:v>04CS Yes</c:v>
                </c:pt>
                <c:pt idx="4">
                  <c:v>05CS None</c:v>
                </c:pt>
                <c:pt idx="5">
                  <c:v>06CS None</c:v>
                </c:pt>
                <c:pt idx="6">
                  <c:v>07CS Yes</c:v>
                </c:pt>
                <c:pt idx="7">
                  <c:v>08CS No mention</c:v>
                </c:pt>
                <c:pt idx="8">
                  <c:v>01FB No mention</c:v>
                </c:pt>
                <c:pt idx="9">
                  <c:v>02FB No mention</c:v>
                </c:pt>
                <c:pt idx="10">
                  <c:v>03FB No mention</c:v>
                </c:pt>
                <c:pt idx="11">
                  <c:v>04FB No mention</c:v>
                </c:pt>
                <c:pt idx="12">
                  <c:v>05FB No mention</c:v>
                </c:pt>
                <c:pt idx="13">
                  <c:v>06FB No mention</c:v>
                </c:pt>
                <c:pt idx="14">
                  <c:v>07FB No mention</c:v>
                </c:pt>
                <c:pt idx="15">
                  <c:v>08FB No mention</c:v>
                </c:pt>
                <c:pt idx="16">
                  <c:v>09FB No mention</c:v>
                </c:pt>
                <c:pt idx="17">
                  <c:v>10FB No mention</c:v>
                </c:pt>
                <c:pt idx="18">
                  <c:v>11FB No mention</c:v>
                </c:pt>
                <c:pt idx="19">
                  <c:v>12FB Yes</c:v>
                </c:pt>
                <c:pt idx="20">
                  <c:v>13FB No mention</c:v>
                </c:pt>
              </c:strCache>
            </c:strRef>
          </c:cat>
          <c:val>
            <c:numRef>
              <c:f>Data!$V$2:$V$22</c:f>
              <c:numCache>
                <c:formatCode>General</c:formatCode>
                <c:ptCount val="21"/>
                <c:pt idx="0">
                  <c:v>123.6</c:v>
                </c:pt>
                <c:pt idx="1">
                  <c:v>131.30000000000001</c:v>
                </c:pt>
                <c:pt idx="2">
                  <c:v>168</c:v>
                </c:pt>
                <c:pt idx="3">
                  <c:v>231.1</c:v>
                </c:pt>
                <c:pt idx="4">
                  <c:v>132</c:v>
                </c:pt>
                <c:pt idx="5">
                  <c:v>82</c:v>
                </c:pt>
                <c:pt idx="6">
                  <c:v>81.599999999999994</c:v>
                </c:pt>
                <c:pt idx="7">
                  <c:v>203.5</c:v>
                </c:pt>
                <c:pt idx="8">
                  <c:v>84.9</c:v>
                </c:pt>
                <c:pt idx="9">
                  <c:v>78.900000000000006</c:v>
                </c:pt>
                <c:pt idx="10">
                  <c:v>101</c:v>
                </c:pt>
                <c:pt idx="11">
                  <c:v>85.9</c:v>
                </c:pt>
                <c:pt idx="12">
                  <c:v>62.9</c:v>
                </c:pt>
                <c:pt idx="13">
                  <c:v>85.3</c:v>
                </c:pt>
                <c:pt idx="14">
                  <c:v>90.5</c:v>
                </c:pt>
                <c:pt idx="15">
                  <c:v>85.8</c:v>
                </c:pt>
                <c:pt idx="16">
                  <c:v>61.7</c:v>
                </c:pt>
                <c:pt idx="17">
                  <c:v>71.5</c:v>
                </c:pt>
                <c:pt idx="18">
                  <c:v>190</c:v>
                </c:pt>
                <c:pt idx="19">
                  <c:v>102</c:v>
                </c:pt>
                <c:pt idx="20">
                  <c:v>105</c:v>
                </c:pt>
              </c:numCache>
            </c:numRef>
          </c:val>
          <c:extLst>
            <c:ext xmlns:c16="http://schemas.microsoft.com/office/drawing/2014/chart" uri="{C3380CC4-5D6E-409C-BE32-E72D297353CC}">
              <c16:uniqueId val="{00000000-C861-416E-93CB-86601CEECA36}"/>
            </c:ext>
          </c:extLst>
        </c:ser>
        <c:dLbls>
          <c:showLegendKey val="0"/>
          <c:showVal val="0"/>
          <c:showCatName val="0"/>
          <c:showSerName val="0"/>
          <c:showPercent val="0"/>
          <c:showBubbleSize val="0"/>
        </c:dLbls>
        <c:gapWidth val="219"/>
        <c:overlap val="-27"/>
        <c:axId val="1385736768"/>
        <c:axId val="1899910768"/>
      </c:barChart>
      <c:catAx>
        <c:axId val="13857367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Observation of Sediment above the rabbit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9910768"/>
        <c:crosses val="autoZero"/>
        <c:auto val="1"/>
        <c:lblAlgn val="ctr"/>
        <c:lblOffset val="100"/>
        <c:noMultiLvlLbl val="0"/>
      </c:catAx>
      <c:valAx>
        <c:axId val="1899910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Flow Rate (ft/hr)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5736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 Core Recovery</c:v>
          </c:tx>
          <c:spPr>
            <a:solidFill>
              <a:schemeClr val="accent4">
                <a:lumMod val="75000"/>
              </a:schemeClr>
            </a:solidFill>
            <a:ln>
              <a:noFill/>
            </a:ln>
            <a:effectLst/>
          </c:spPr>
          <c:invertIfNegative val="0"/>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4262-459C-B5AC-EB4A3E052841}"/>
              </c:ext>
            </c:extLst>
          </c:dPt>
          <c:dPt>
            <c:idx val="9"/>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7-4262-459C-B5AC-EB4A3E052841}"/>
              </c:ext>
            </c:extLst>
          </c:dPt>
          <c:dPt>
            <c:idx val="1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8-4262-459C-B5AC-EB4A3E052841}"/>
              </c:ext>
            </c:extLst>
          </c:dPt>
          <c:dPt>
            <c:idx val="1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4262-459C-B5AC-EB4A3E052841}"/>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A-4262-459C-B5AC-EB4A3E052841}"/>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4262-459C-B5AC-EB4A3E052841}"/>
              </c:ext>
            </c:extLst>
          </c:dPt>
          <c:dPt>
            <c:idx val="14"/>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C-4262-459C-B5AC-EB4A3E052841}"/>
              </c:ext>
            </c:extLst>
          </c:dPt>
          <c:cat>
            <c:strRef>
              <c:f>Data!$AD$2:$AD$22</c:f>
              <c:strCache>
                <c:ptCount val="21"/>
                <c:pt idx="0">
                  <c:v>01CS Closed</c:v>
                </c:pt>
                <c:pt idx="1">
                  <c:v>02CS Partially open</c:v>
                </c:pt>
                <c:pt idx="2">
                  <c:v>03CS Open</c:v>
                </c:pt>
                <c:pt idx="3">
                  <c:v>04CS Closed</c:v>
                </c:pt>
                <c:pt idx="4">
                  <c:v>05CS Partially open</c:v>
                </c:pt>
                <c:pt idx="5">
                  <c:v>06CS Partially open</c:v>
                </c:pt>
                <c:pt idx="6">
                  <c:v>07CS Partially open</c:v>
                </c:pt>
                <c:pt idx="7">
                  <c:v>08CS Open</c:v>
                </c:pt>
                <c:pt idx="8">
                  <c:v>01FB Closed</c:v>
                </c:pt>
                <c:pt idx="9">
                  <c:v>02FB Closed</c:v>
                </c:pt>
                <c:pt idx="10">
                  <c:v>03FB Closed</c:v>
                </c:pt>
                <c:pt idx="11">
                  <c:v>04FB Closed</c:v>
                </c:pt>
                <c:pt idx="12">
                  <c:v>05FB Closed</c:v>
                </c:pt>
                <c:pt idx="13">
                  <c:v>06FB Closed</c:v>
                </c:pt>
                <c:pt idx="14">
                  <c:v>07FB Closed</c:v>
                </c:pt>
                <c:pt idx="15">
                  <c:v>08FB Closed</c:v>
                </c:pt>
                <c:pt idx="16">
                  <c:v>09FB Closed</c:v>
                </c:pt>
                <c:pt idx="17">
                  <c:v>10FB Closed</c:v>
                </c:pt>
                <c:pt idx="18">
                  <c:v>11FB Closed</c:v>
                </c:pt>
                <c:pt idx="19">
                  <c:v>12FB Partially Open</c:v>
                </c:pt>
                <c:pt idx="20">
                  <c:v>13FB Closed</c:v>
                </c:pt>
              </c:strCache>
            </c:strRef>
          </c:cat>
          <c:val>
            <c:numRef>
              <c:f>Data!$AJ$2:$AJ$22</c:f>
              <c:numCache>
                <c:formatCode>General</c:formatCode>
                <c:ptCount val="21"/>
                <c:pt idx="0">
                  <c:v>23</c:v>
                </c:pt>
                <c:pt idx="1">
                  <c:v>53</c:v>
                </c:pt>
                <c:pt idx="2">
                  <c:v>11</c:v>
                </c:pt>
                <c:pt idx="3">
                  <c:v>45</c:v>
                </c:pt>
                <c:pt idx="4">
                  <c:v>31</c:v>
                </c:pt>
                <c:pt idx="5">
                  <c:v>52</c:v>
                </c:pt>
                <c:pt idx="6">
                  <c:v>15</c:v>
                </c:pt>
                <c:pt idx="7">
                  <c:v>46</c:v>
                </c:pt>
                <c:pt idx="8">
                  <c:v>71</c:v>
                </c:pt>
                <c:pt idx="9">
                  <c:v>49</c:v>
                </c:pt>
                <c:pt idx="10">
                  <c:v>100</c:v>
                </c:pt>
                <c:pt idx="11">
                  <c:v>105</c:v>
                </c:pt>
                <c:pt idx="12">
                  <c:v>97</c:v>
                </c:pt>
                <c:pt idx="13">
                  <c:v>94</c:v>
                </c:pt>
                <c:pt idx="14">
                  <c:v>105</c:v>
                </c:pt>
                <c:pt idx="15">
                  <c:v>82</c:v>
                </c:pt>
                <c:pt idx="16">
                  <c:v>89</c:v>
                </c:pt>
                <c:pt idx="17">
                  <c:v>50</c:v>
                </c:pt>
                <c:pt idx="18">
                  <c:v>9</c:v>
                </c:pt>
                <c:pt idx="19">
                  <c:v>60</c:v>
                </c:pt>
                <c:pt idx="20">
                  <c:v>72</c:v>
                </c:pt>
              </c:numCache>
            </c:numRef>
          </c:val>
          <c:extLst>
            <c:ext xmlns:c16="http://schemas.microsoft.com/office/drawing/2014/chart" uri="{C3380CC4-5D6E-409C-BE32-E72D297353CC}">
              <c16:uniqueId val="{0000000E-4262-459C-B5AC-EB4A3E052841}"/>
            </c:ext>
          </c:extLst>
        </c:ser>
        <c:dLbls>
          <c:showLegendKey val="0"/>
          <c:showVal val="0"/>
          <c:showCatName val="0"/>
          <c:showSerName val="0"/>
          <c:showPercent val="0"/>
          <c:showBubbleSize val="0"/>
        </c:dLbls>
        <c:gapWidth val="219"/>
        <c:axId val="828759104"/>
        <c:axId val="1899921168"/>
      </c:barChart>
      <c:catAx>
        <c:axId val="82875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9921168"/>
        <c:crosses val="autoZero"/>
        <c:auto val="1"/>
        <c:lblAlgn val="ctr"/>
        <c:lblOffset val="100"/>
        <c:noMultiLvlLbl val="0"/>
      </c:catAx>
      <c:valAx>
        <c:axId val="1899921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Core Recovery</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8759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Recovery vs Average Measured Flow Rate</c:v>
          </c:tx>
          <c:spPr>
            <a:ln w="25400" cap="rnd">
              <a:noFill/>
              <a:round/>
            </a:ln>
            <a:effectLst/>
          </c:spPr>
          <c:marker>
            <c:symbol val="circle"/>
            <c:size val="5"/>
            <c:spPr>
              <a:solidFill>
                <a:schemeClr val="accent1"/>
              </a:solidFill>
              <a:ln w="9525">
                <a:solidFill>
                  <a:schemeClr val="accent1"/>
                </a:solidFill>
              </a:ln>
              <a:effectLst/>
            </c:spPr>
          </c:marker>
          <c:dPt>
            <c:idx val="8"/>
            <c:marker>
              <c:symbol val="circle"/>
              <c:size val="5"/>
              <c:spPr>
                <a:solidFill>
                  <a:srgbClr val="F729E8"/>
                </a:solidFill>
                <a:ln w="9525">
                  <a:solidFill>
                    <a:srgbClr val="F729E8"/>
                  </a:solidFill>
                </a:ln>
                <a:effectLst/>
              </c:spPr>
            </c:marker>
            <c:bubble3D val="0"/>
            <c:extLst>
              <c:ext xmlns:c16="http://schemas.microsoft.com/office/drawing/2014/chart" uri="{C3380CC4-5D6E-409C-BE32-E72D297353CC}">
                <c16:uniqueId val="{00000004-BEDD-4E79-A402-B5EEDE882D45}"/>
              </c:ext>
            </c:extLst>
          </c:dPt>
          <c:dPt>
            <c:idx val="17"/>
            <c:marker>
              <c:symbol val="circle"/>
              <c:size val="5"/>
              <c:spPr>
                <a:solidFill>
                  <a:schemeClr val="accent4"/>
                </a:solidFill>
                <a:ln w="9525">
                  <a:solidFill>
                    <a:schemeClr val="accent4"/>
                  </a:solidFill>
                </a:ln>
                <a:effectLst/>
              </c:spPr>
            </c:marker>
            <c:bubble3D val="0"/>
            <c:extLst>
              <c:ext xmlns:c16="http://schemas.microsoft.com/office/drawing/2014/chart" uri="{C3380CC4-5D6E-409C-BE32-E72D297353CC}">
                <c16:uniqueId val="{00000005-BEDD-4E79-A402-B5EEDE882D45}"/>
              </c:ext>
            </c:extLst>
          </c:dPt>
          <c:xVal>
            <c:numRef>
              <c:f>Data!$V$2:$V$22</c:f>
              <c:numCache>
                <c:formatCode>General</c:formatCode>
                <c:ptCount val="21"/>
                <c:pt idx="0">
                  <c:v>123.6</c:v>
                </c:pt>
                <c:pt idx="1">
                  <c:v>131.30000000000001</c:v>
                </c:pt>
                <c:pt idx="2">
                  <c:v>168</c:v>
                </c:pt>
                <c:pt idx="3">
                  <c:v>231.1</c:v>
                </c:pt>
                <c:pt idx="4">
                  <c:v>132</c:v>
                </c:pt>
                <c:pt idx="5">
                  <c:v>82</c:v>
                </c:pt>
                <c:pt idx="6">
                  <c:v>81.599999999999994</c:v>
                </c:pt>
                <c:pt idx="7">
                  <c:v>203.5</c:v>
                </c:pt>
                <c:pt idx="8">
                  <c:v>84.9</c:v>
                </c:pt>
                <c:pt idx="9">
                  <c:v>78.900000000000006</c:v>
                </c:pt>
                <c:pt idx="10">
                  <c:v>101</c:v>
                </c:pt>
                <c:pt idx="11">
                  <c:v>85.9</c:v>
                </c:pt>
                <c:pt idx="12">
                  <c:v>62.9</c:v>
                </c:pt>
                <c:pt idx="13">
                  <c:v>85.3</c:v>
                </c:pt>
                <c:pt idx="14">
                  <c:v>90.5</c:v>
                </c:pt>
                <c:pt idx="15">
                  <c:v>85.8</c:v>
                </c:pt>
                <c:pt idx="16">
                  <c:v>61.7</c:v>
                </c:pt>
                <c:pt idx="17">
                  <c:v>71.5</c:v>
                </c:pt>
                <c:pt idx="18">
                  <c:v>190</c:v>
                </c:pt>
                <c:pt idx="19">
                  <c:v>102</c:v>
                </c:pt>
                <c:pt idx="20">
                  <c:v>105</c:v>
                </c:pt>
              </c:numCache>
            </c:numRef>
          </c:xVal>
          <c:yVal>
            <c:numRef>
              <c:f>Data!$AJ$2:$AJ$22</c:f>
              <c:numCache>
                <c:formatCode>General</c:formatCode>
                <c:ptCount val="21"/>
                <c:pt idx="0">
                  <c:v>23</c:v>
                </c:pt>
                <c:pt idx="1">
                  <c:v>53</c:v>
                </c:pt>
                <c:pt idx="2">
                  <c:v>11</c:v>
                </c:pt>
                <c:pt idx="3">
                  <c:v>45</c:v>
                </c:pt>
                <c:pt idx="4">
                  <c:v>31</c:v>
                </c:pt>
                <c:pt idx="5">
                  <c:v>52</c:v>
                </c:pt>
                <c:pt idx="6">
                  <c:v>15</c:v>
                </c:pt>
                <c:pt idx="7">
                  <c:v>46</c:v>
                </c:pt>
                <c:pt idx="8">
                  <c:v>71</c:v>
                </c:pt>
                <c:pt idx="9">
                  <c:v>49</c:v>
                </c:pt>
                <c:pt idx="10">
                  <c:v>100</c:v>
                </c:pt>
                <c:pt idx="11">
                  <c:v>105</c:v>
                </c:pt>
                <c:pt idx="12">
                  <c:v>97</c:v>
                </c:pt>
                <c:pt idx="13">
                  <c:v>94</c:v>
                </c:pt>
                <c:pt idx="14">
                  <c:v>105</c:v>
                </c:pt>
                <c:pt idx="15">
                  <c:v>82</c:v>
                </c:pt>
                <c:pt idx="16">
                  <c:v>89</c:v>
                </c:pt>
                <c:pt idx="17">
                  <c:v>50</c:v>
                </c:pt>
                <c:pt idx="18">
                  <c:v>9</c:v>
                </c:pt>
                <c:pt idx="19">
                  <c:v>60</c:v>
                </c:pt>
                <c:pt idx="20">
                  <c:v>72</c:v>
                </c:pt>
              </c:numCache>
            </c:numRef>
          </c:yVal>
          <c:smooth val="0"/>
          <c:extLst>
            <c:ext xmlns:c16="http://schemas.microsoft.com/office/drawing/2014/chart" uri="{C3380CC4-5D6E-409C-BE32-E72D297353CC}">
              <c16:uniqueId val="{00000000-BEDD-4E79-A402-B5EEDE882D45}"/>
            </c:ext>
          </c:extLst>
        </c:ser>
        <c:dLbls>
          <c:showLegendKey val="0"/>
          <c:showVal val="0"/>
          <c:showCatName val="0"/>
          <c:showSerName val="0"/>
          <c:showPercent val="0"/>
          <c:showBubbleSize val="0"/>
        </c:dLbls>
        <c:axId val="1095396320"/>
        <c:axId val="826067168"/>
      </c:scatterChart>
      <c:valAx>
        <c:axId val="1095396320"/>
        <c:scaling>
          <c:orientation val="minMax"/>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Average Flow Rate (gpm)</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26067168"/>
        <c:crosses val="autoZero"/>
        <c:crossBetween val="midCat"/>
      </c:valAx>
      <c:valAx>
        <c:axId val="82606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 Core Recovery</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95396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Recovery vs Average Measured Flow Rate</c:v>
          </c:tx>
          <c:spPr>
            <a:ln w="25400" cap="rnd">
              <a:noFill/>
              <a:round/>
            </a:ln>
            <a:effectLst/>
          </c:spPr>
          <c:marker>
            <c:symbol val="circle"/>
            <c:size val="5"/>
            <c:spPr>
              <a:solidFill>
                <a:schemeClr val="accent1"/>
              </a:solidFill>
              <a:ln w="9525">
                <a:solidFill>
                  <a:schemeClr val="accent1"/>
                </a:solidFill>
              </a:ln>
              <a:effectLst/>
            </c:spPr>
          </c:marker>
          <c:dPt>
            <c:idx val="0"/>
            <c:marker>
              <c:symbol val="circle"/>
              <c:size val="5"/>
              <c:spPr>
                <a:solidFill>
                  <a:schemeClr val="accent4"/>
                </a:solidFill>
                <a:ln w="9525">
                  <a:solidFill>
                    <a:schemeClr val="accent4"/>
                  </a:solidFill>
                </a:ln>
                <a:effectLst/>
              </c:spPr>
            </c:marker>
            <c:bubble3D val="0"/>
            <c:extLst>
              <c:ext xmlns:c16="http://schemas.microsoft.com/office/drawing/2014/chart" uri="{C3380CC4-5D6E-409C-BE32-E72D297353CC}">
                <c16:uniqueId val="{00000002-C8EF-4EA3-86D9-CD1F5AEC9697}"/>
              </c:ext>
            </c:extLst>
          </c:dPt>
          <c:dPt>
            <c:idx val="1"/>
            <c:marker>
              <c:symbol val="circle"/>
              <c:size val="5"/>
              <c:spPr>
                <a:solidFill>
                  <a:schemeClr val="accent4"/>
                </a:solidFill>
                <a:ln w="9525">
                  <a:solidFill>
                    <a:schemeClr val="accent4"/>
                  </a:solidFill>
                </a:ln>
                <a:effectLst/>
              </c:spPr>
            </c:marker>
            <c:bubble3D val="0"/>
            <c:extLst>
              <c:ext xmlns:c16="http://schemas.microsoft.com/office/drawing/2014/chart" uri="{C3380CC4-5D6E-409C-BE32-E72D297353CC}">
                <c16:uniqueId val="{00000003-C8EF-4EA3-86D9-CD1F5AEC9697}"/>
              </c:ext>
            </c:extLst>
          </c:dPt>
          <c:dPt>
            <c:idx val="8"/>
            <c:marker>
              <c:symbol val="circle"/>
              <c:size val="5"/>
              <c:spPr>
                <a:solidFill>
                  <a:srgbClr val="F729E8"/>
                </a:solidFill>
                <a:ln w="9525">
                  <a:solidFill>
                    <a:srgbClr val="F729E8"/>
                  </a:solidFill>
                </a:ln>
                <a:effectLst/>
              </c:spPr>
            </c:marker>
            <c:bubble3D val="0"/>
            <c:extLst>
              <c:ext xmlns:c16="http://schemas.microsoft.com/office/drawing/2014/chart" uri="{C3380CC4-5D6E-409C-BE32-E72D297353CC}">
                <c16:uniqueId val="{00000001-C8EF-4EA3-86D9-CD1F5AEC9697}"/>
              </c:ext>
            </c:extLst>
          </c:dPt>
          <c:dPt>
            <c:idx val="17"/>
            <c:marker>
              <c:symbol val="circle"/>
              <c:size val="5"/>
              <c:spPr>
                <a:solidFill>
                  <a:schemeClr val="accent4"/>
                </a:solidFill>
                <a:ln w="9525">
                  <a:solidFill>
                    <a:schemeClr val="accent4"/>
                  </a:solidFill>
                </a:ln>
                <a:effectLst/>
              </c:spPr>
            </c:marker>
            <c:bubble3D val="0"/>
            <c:extLst>
              <c:ext xmlns:c16="http://schemas.microsoft.com/office/drawing/2014/chart" uri="{C3380CC4-5D6E-409C-BE32-E72D297353CC}">
                <c16:uniqueId val="{00000004-C8EF-4EA3-86D9-CD1F5AEC9697}"/>
              </c:ext>
            </c:extLst>
          </c:dPt>
          <c:dPt>
            <c:idx val="18"/>
            <c:marker>
              <c:symbol val="circle"/>
              <c:size val="5"/>
              <c:spPr>
                <a:solidFill>
                  <a:schemeClr val="accent4"/>
                </a:solidFill>
                <a:ln w="9525">
                  <a:solidFill>
                    <a:schemeClr val="accent4"/>
                  </a:solidFill>
                </a:ln>
                <a:effectLst/>
              </c:spPr>
            </c:marker>
            <c:bubble3D val="0"/>
            <c:extLst>
              <c:ext xmlns:c16="http://schemas.microsoft.com/office/drawing/2014/chart" uri="{C3380CC4-5D6E-409C-BE32-E72D297353CC}">
                <c16:uniqueId val="{00000005-C8EF-4EA3-86D9-CD1F5AEC9697}"/>
              </c:ext>
            </c:extLst>
          </c:dPt>
          <c:dPt>
            <c:idx val="20"/>
            <c:marker>
              <c:symbol val="circle"/>
              <c:size val="5"/>
              <c:spPr>
                <a:solidFill>
                  <a:schemeClr val="accent4"/>
                </a:solidFill>
                <a:ln w="9525">
                  <a:solidFill>
                    <a:schemeClr val="accent4"/>
                  </a:solidFill>
                </a:ln>
                <a:effectLst/>
              </c:spPr>
            </c:marker>
            <c:bubble3D val="0"/>
            <c:extLst>
              <c:ext xmlns:c16="http://schemas.microsoft.com/office/drawing/2014/chart" uri="{C3380CC4-5D6E-409C-BE32-E72D297353CC}">
                <c16:uniqueId val="{00000006-C8EF-4EA3-86D9-CD1F5AEC9697}"/>
              </c:ext>
            </c:extLst>
          </c:dPt>
          <c:xVal>
            <c:numRef>
              <c:f>Data!$V$2:$V$22</c:f>
              <c:numCache>
                <c:formatCode>General</c:formatCode>
                <c:ptCount val="21"/>
                <c:pt idx="0">
                  <c:v>123.6</c:v>
                </c:pt>
                <c:pt idx="1">
                  <c:v>131.30000000000001</c:v>
                </c:pt>
                <c:pt idx="2">
                  <c:v>168</c:v>
                </c:pt>
                <c:pt idx="3">
                  <c:v>231.1</c:v>
                </c:pt>
                <c:pt idx="4">
                  <c:v>132</c:v>
                </c:pt>
                <c:pt idx="5">
                  <c:v>82</c:v>
                </c:pt>
                <c:pt idx="6">
                  <c:v>81.599999999999994</c:v>
                </c:pt>
                <c:pt idx="7">
                  <c:v>203.5</c:v>
                </c:pt>
                <c:pt idx="8">
                  <c:v>84.9</c:v>
                </c:pt>
                <c:pt idx="9">
                  <c:v>78.900000000000006</c:v>
                </c:pt>
                <c:pt idx="10">
                  <c:v>101</c:v>
                </c:pt>
                <c:pt idx="11">
                  <c:v>85.9</c:v>
                </c:pt>
                <c:pt idx="12">
                  <c:v>62.9</c:v>
                </c:pt>
                <c:pt idx="13">
                  <c:v>85.3</c:v>
                </c:pt>
                <c:pt idx="14">
                  <c:v>90.5</c:v>
                </c:pt>
                <c:pt idx="15">
                  <c:v>85.8</c:v>
                </c:pt>
                <c:pt idx="16">
                  <c:v>61.7</c:v>
                </c:pt>
                <c:pt idx="17">
                  <c:v>71.5</c:v>
                </c:pt>
                <c:pt idx="18">
                  <c:v>190</c:v>
                </c:pt>
                <c:pt idx="19">
                  <c:v>102</c:v>
                </c:pt>
                <c:pt idx="20">
                  <c:v>105</c:v>
                </c:pt>
              </c:numCache>
            </c:numRef>
          </c:xVal>
          <c:yVal>
            <c:numRef>
              <c:f>Data!$AJ$2:$AJ$22</c:f>
              <c:numCache>
                <c:formatCode>General</c:formatCode>
                <c:ptCount val="21"/>
                <c:pt idx="0">
                  <c:v>23</c:v>
                </c:pt>
                <c:pt idx="1">
                  <c:v>53</c:v>
                </c:pt>
                <c:pt idx="2">
                  <c:v>11</c:v>
                </c:pt>
                <c:pt idx="3">
                  <c:v>45</c:v>
                </c:pt>
                <c:pt idx="4">
                  <c:v>31</c:v>
                </c:pt>
                <c:pt idx="5">
                  <c:v>52</c:v>
                </c:pt>
                <c:pt idx="6">
                  <c:v>15</c:v>
                </c:pt>
                <c:pt idx="7">
                  <c:v>46</c:v>
                </c:pt>
                <c:pt idx="8">
                  <c:v>71</c:v>
                </c:pt>
                <c:pt idx="9">
                  <c:v>49</c:v>
                </c:pt>
                <c:pt idx="10">
                  <c:v>100</c:v>
                </c:pt>
                <c:pt idx="11">
                  <c:v>105</c:v>
                </c:pt>
                <c:pt idx="12">
                  <c:v>97</c:v>
                </c:pt>
                <c:pt idx="13">
                  <c:v>94</c:v>
                </c:pt>
                <c:pt idx="14">
                  <c:v>105</c:v>
                </c:pt>
                <c:pt idx="15">
                  <c:v>82</c:v>
                </c:pt>
                <c:pt idx="16">
                  <c:v>89</c:v>
                </c:pt>
                <c:pt idx="17">
                  <c:v>50</c:v>
                </c:pt>
                <c:pt idx="18">
                  <c:v>9</c:v>
                </c:pt>
                <c:pt idx="19">
                  <c:v>60</c:v>
                </c:pt>
                <c:pt idx="20">
                  <c:v>72</c:v>
                </c:pt>
              </c:numCache>
            </c:numRef>
          </c:yVal>
          <c:smooth val="0"/>
          <c:extLst>
            <c:ext xmlns:c16="http://schemas.microsoft.com/office/drawing/2014/chart" uri="{C3380CC4-5D6E-409C-BE32-E72D297353CC}">
              <c16:uniqueId val="{00000000-C8EF-4EA3-86D9-CD1F5AEC9697}"/>
            </c:ext>
          </c:extLst>
        </c:ser>
        <c:dLbls>
          <c:showLegendKey val="0"/>
          <c:showVal val="0"/>
          <c:showCatName val="0"/>
          <c:showSerName val="0"/>
          <c:showPercent val="0"/>
          <c:showBubbleSize val="0"/>
        </c:dLbls>
        <c:axId val="1095396320"/>
        <c:axId val="826067168"/>
      </c:scatterChart>
      <c:valAx>
        <c:axId val="1095396320"/>
        <c:scaling>
          <c:orientation val="minMax"/>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Average Flow Rate (gpm)</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26067168"/>
        <c:crosses val="autoZero"/>
        <c:crossBetween val="midCat"/>
      </c:valAx>
      <c:valAx>
        <c:axId val="826067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 Core Recovery</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095396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138112</xdr:rowOff>
    </xdr:from>
    <xdr:to>
      <xdr:col>16</xdr:col>
      <xdr:colOff>76200</xdr:colOff>
      <xdr:row>16</xdr:row>
      <xdr:rowOff>23812</xdr:rowOff>
    </xdr:to>
    <xdr:graphicFrame macro="">
      <xdr:nvGraphicFramePr>
        <xdr:cNvPr id="4" name="Chart 3">
          <a:extLst>
            <a:ext uri="{FF2B5EF4-FFF2-40B4-BE49-F238E27FC236}">
              <a16:creationId xmlns:a16="http://schemas.microsoft.com/office/drawing/2014/main" id="{0649420A-A2E9-49AD-812E-E4E4B9E944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xdr:colOff>
      <xdr:row>2</xdr:row>
      <xdr:rowOff>119062</xdr:rowOff>
    </xdr:from>
    <xdr:to>
      <xdr:col>8</xdr:col>
      <xdr:colOff>195262</xdr:colOff>
      <xdr:row>16</xdr:row>
      <xdr:rowOff>4762</xdr:rowOff>
    </xdr:to>
    <xdr:graphicFrame macro="">
      <xdr:nvGraphicFramePr>
        <xdr:cNvPr id="6" name="Chart 5">
          <a:extLst>
            <a:ext uri="{FF2B5EF4-FFF2-40B4-BE49-F238E27FC236}">
              <a16:creationId xmlns:a16="http://schemas.microsoft.com/office/drawing/2014/main" id="{69B258FC-29D0-45D9-832D-5B95496DA7F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404812</xdr:colOff>
      <xdr:row>1</xdr:row>
      <xdr:rowOff>109537</xdr:rowOff>
    </xdr:from>
    <xdr:to>
      <xdr:col>24</xdr:col>
      <xdr:colOff>100012</xdr:colOff>
      <xdr:row>14</xdr:row>
      <xdr:rowOff>185737</xdr:rowOff>
    </xdr:to>
    <xdr:graphicFrame macro="">
      <xdr:nvGraphicFramePr>
        <xdr:cNvPr id="7" name="Chart 6">
          <a:extLst>
            <a:ext uri="{FF2B5EF4-FFF2-40B4-BE49-F238E27FC236}">
              <a16:creationId xmlns:a16="http://schemas.microsoft.com/office/drawing/2014/main" id="{DC1C22F9-BBCF-4CC6-8CCF-D6F7ECB4B4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561975</xdr:colOff>
      <xdr:row>20</xdr:row>
      <xdr:rowOff>180975</xdr:rowOff>
    </xdr:from>
    <xdr:to>
      <xdr:col>24</xdr:col>
      <xdr:colOff>133350</xdr:colOff>
      <xdr:row>34</xdr:row>
      <xdr:rowOff>66675</xdr:rowOff>
    </xdr:to>
    <xdr:graphicFrame macro="">
      <xdr:nvGraphicFramePr>
        <xdr:cNvPr id="10" name="Chart 9">
          <a:extLst>
            <a:ext uri="{FF2B5EF4-FFF2-40B4-BE49-F238E27FC236}">
              <a16:creationId xmlns:a16="http://schemas.microsoft.com/office/drawing/2014/main" id="{508FEDE9-4C9A-4EB8-8552-00C592D4A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123825</xdr:colOff>
      <xdr:row>20</xdr:row>
      <xdr:rowOff>180975</xdr:rowOff>
    </xdr:from>
    <xdr:to>
      <xdr:col>16</xdr:col>
      <xdr:colOff>180975</xdr:colOff>
      <xdr:row>34</xdr:row>
      <xdr:rowOff>66675</xdr:rowOff>
    </xdr:to>
    <xdr:graphicFrame macro="">
      <xdr:nvGraphicFramePr>
        <xdr:cNvPr id="34" name="Chart 33">
          <a:extLst>
            <a:ext uri="{FF2B5EF4-FFF2-40B4-BE49-F238E27FC236}">
              <a16:creationId xmlns:a16="http://schemas.microsoft.com/office/drawing/2014/main" id="{DF3E4552-11FB-4FA3-B78A-0E9CE3529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57150</xdr:colOff>
      <xdr:row>20</xdr:row>
      <xdr:rowOff>171450</xdr:rowOff>
    </xdr:from>
    <xdr:to>
      <xdr:col>8</xdr:col>
      <xdr:colOff>142875</xdr:colOff>
      <xdr:row>34</xdr:row>
      <xdr:rowOff>57150</xdr:rowOff>
    </xdr:to>
    <xdr:graphicFrame macro="">
      <xdr:nvGraphicFramePr>
        <xdr:cNvPr id="56" name="Chart 55">
          <a:extLst>
            <a:ext uri="{FF2B5EF4-FFF2-40B4-BE49-F238E27FC236}">
              <a16:creationId xmlns:a16="http://schemas.microsoft.com/office/drawing/2014/main" id="{D4C9EB2F-1AE5-4C03-A8EF-B04A81D61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15</xdr:col>
      <xdr:colOff>200025</xdr:colOff>
      <xdr:row>27</xdr:row>
      <xdr:rowOff>19050</xdr:rowOff>
    </xdr:from>
    <xdr:ext cx="441980" cy="248851"/>
    <xdr:sp macro="" textlink="">
      <xdr:nvSpPr>
        <xdr:cNvPr id="29" name="TextBox 28">
          <a:extLst>
            <a:ext uri="{FF2B5EF4-FFF2-40B4-BE49-F238E27FC236}">
              <a16:creationId xmlns:a16="http://schemas.microsoft.com/office/drawing/2014/main" id="{7118427E-EB13-4CEF-9017-71953C263793}"/>
            </a:ext>
          </a:extLst>
        </xdr:cNvPr>
        <xdr:cNvSpPr txBox="1"/>
      </xdr:nvSpPr>
      <xdr:spPr>
        <a:xfrm>
          <a:off x="7867650" y="51625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04CS</a:t>
          </a:r>
        </a:p>
      </xdr:txBody>
    </xdr:sp>
    <xdr:clientData/>
  </xdr:oneCellAnchor>
  <xdr:oneCellAnchor>
    <xdr:from>
      <xdr:col>14</xdr:col>
      <xdr:colOff>190500</xdr:colOff>
      <xdr:row>30</xdr:row>
      <xdr:rowOff>38100</xdr:rowOff>
    </xdr:from>
    <xdr:ext cx="443391" cy="248851"/>
    <xdr:sp macro="" textlink="">
      <xdr:nvSpPr>
        <xdr:cNvPr id="30" name="TextBox 29">
          <a:extLst>
            <a:ext uri="{FF2B5EF4-FFF2-40B4-BE49-F238E27FC236}">
              <a16:creationId xmlns:a16="http://schemas.microsoft.com/office/drawing/2014/main" id="{BD32EEA4-2C40-4450-BAF3-129325E36840}"/>
            </a:ext>
          </a:extLst>
        </xdr:cNvPr>
        <xdr:cNvSpPr txBox="1"/>
      </xdr:nvSpPr>
      <xdr:spPr>
        <a:xfrm>
          <a:off x="7248525" y="57531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11FB</a:t>
          </a:r>
        </a:p>
      </xdr:txBody>
    </xdr:sp>
    <xdr:clientData/>
  </xdr:oneCellAnchor>
  <xdr:oneCellAnchor>
    <xdr:from>
      <xdr:col>13</xdr:col>
      <xdr:colOff>476250</xdr:colOff>
      <xdr:row>30</xdr:row>
      <xdr:rowOff>0</xdr:rowOff>
    </xdr:from>
    <xdr:ext cx="441980" cy="248851"/>
    <xdr:sp macro="" textlink="">
      <xdr:nvSpPr>
        <xdr:cNvPr id="31" name="TextBox 30">
          <a:extLst>
            <a:ext uri="{FF2B5EF4-FFF2-40B4-BE49-F238E27FC236}">
              <a16:creationId xmlns:a16="http://schemas.microsoft.com/office/drawing/2014/main" id="{4F0896BE-666B-494A-8BB6-8B49528CDAC6}"/>
            </a:ext>
          </a:extLst>
        </xdr:cNvPr>
        <xdr:cNvSpPr txBox="1"/>
      </xdr:nvSpPr>
      <xdr:spPr>
        <a:xfrm>
          <a:off x="6924675" y="571500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03CS</a:t>
          </a:r>
        </a:p>
      </xdr:txBody>
    </xdr:sp>
    <xdr:clientData/>
  </xdr:oneCellAnchor>
  <xdr:oneCellAnchor>
    <xdr:from>
      <xdr:col>12</xdr:col>
      <xdr:colOff>104775</xdr:colOff>
      <xdr:row>29</xdr:row>
      <xdr:rowOff>44450</xdr:rowOff>
    </xdr:from>
    <xdr:ext cx="441980" cy="248851"/>
    <xdr:sp macro="" textlink="">
      <xdr:nvSpPr>
        <xdr:cNvPr id="32" name="TextBox 31">
          <a:extLst>
            <a:ext uri="{FF2B5EF4-FFF2-40B4-BE49-F238E27FC236}">
              <a16:creationId xmlns:a16="http://schemas.microsoft.com/office/drawing/2014/main" id="{51C63216-3786-4B44-BABD-EA39B822A007}"/>
            </a:ext>
          </a:extLst>
        </xdr:cNvPr>
        <xdr:cNvSpPr txBox="1"/>
      </xdr:nvSpPr>
      <xdr:spPr>
        <a:xfrm>
          <a:off x="5943600" y="55689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01CS</a:t>
          </a:r>
        </a:p>
      </xdr:txBody>
    </xdr:sp>
    <xdr:clientData/>
  </xdr:oneCellAnchor>
  <xdr:oneCellAnchor>
    <xdr:from>
      <xdr:col>12</xdr:col>
      <xdr:colOff>577850</xdr:colOff>
      <xdr:row>26</xdr:row>
      <xdr:rowOff>15875</xdr:rowOff>
    </xdr:from>
    <xdr:ext cx="441980" cy="248851"/>
    <xdr:sp macro="" textlink="">
      <xdr:nvSpPr>
        <xdr:cNvPr id="33" name="TextBox 32">
          <a:extLst>
            <a:ext uri="{FF2B5EF4-FFF2-40B4-BE49-F238E27FC236}">
              <a16:creationId xmlns:a16="http://schemas.microsoft.com/office/drawing/2014/main" id="{7F417BE2-9155-47D6-98B0-7F1B8C11CFE8}"/>
            </a:ext>
          </a:extLst>
        </xdr:cNvPr>
        <xdr:cNvSpPr txBox="1"/>
      </xdr:nvSpPr>
      <xdr:spPr>
        <a:xfrm>
          <a:off x="6416675" y="496887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02CS</a:t>
          </a:r>
        </a:p>
      </xdr:txBody>
    </xdr:sp>
    <xdr:clientData/>
  </xdr:oneCellAnchor>
  <xdr:oneCellAnchor>
    <xdr:from>
      <xdr:col>11</xdr:col>
      <xdr:colOff>431800</xdr:colOff>
      <xdr:row>27</xdr:row>
      <xdr:rowOff>69850</xdr:rowOff>
    </xdr:from>
    <xdr:ext cx="443391" cy="248851"/>
    <xdr:sp macro="" textlink="">
      <xdr:nvSpPr>
        <xdr:cNvPr id="57" name="TextBox 56">
          <a:extLst>
            <a:ext uri="{FF2B5EF4-FFF2-40B4-BE49-F238E27FC236}">
              <a16:creationId xmlns:a16="http://schemas.microsoft.com/office/drawing/2014/main" id="{9AF4BFEC-53B4-401D-A685-AC595446439A}"/>
            </a:ext>
          </a:extLst>
        </xdr:cNvPr>
        <xdr:cNvSpPr txBox="1"/>
      </xdr:nvSpPr>
      <xdr:spPr>
        <a:xfrm>
          <a:off x="5661025" y="52133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02FB</a:t>
          </a:r>
        </a:p>
      </xdr:txBody>
    </xdr:sp>
    <xdr:clientData/>
  </xdr:oneCellAnchor>
  <xdr:oneCellAnchor>
    <xdr:from>
      <xdr:col>10</xdr:col>
      <xdr:colOff>209550</xdr:colOff>
      <xdr:row>26</xdr:row>
      <xdr:rowOff>117475</xdr:rowOff>
    </xdr:from>
    <xdr:ext cx="443391" cy="248851"/>
    <xdr:sp macro="" textlink="">
      <xdr:nvSpPr>
        <xdr:cNvPr id="58" name="TextBox 57">
          <a:extLst>
            <a:ext uri="{FF2B5EF4-FFF2-40B4-BE49-F238E27FC236}">
              <a16:creationId xmlns:a16="http://schemas.microsoft.com/office/drawing/2014/main" id="{AF36F9BF-0564-4DE4-9F81-EB85F1CF9C67}"/>
            </a:ext>
          </a:extLst>
        </xdr:cNvPr>
        <xdr:cNvSpPr txBox="1"/>
      </xdr:nvSpPr>
      <xdr:spPr>
        <a:xfrm>
          <a:off x="5200650" y="507047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10FB</a:t>
          </a:r>
        </a:p>
      </xdr:txBody>
    </xdr:sp>
    <xdr:clientData/>
  </xdr:oneCellAnchor>
  <xdr:oneCellAnchor>
    <xdr:from>
      <xdr:col>12</xdr:col>
      <xdr:colOff>149225</xdr:colOff>
      <xdr:row>25</xdr:row>
      <xdr:rowOff>158750</xdr:rowOff>
    </xdr:from>
    <xdr:ext cx="443391" cy="248851"/>
    <xdr:sp macro="" textlink="">
      <xdr:nvSpPr>
        <xdr:cNvPr id="59" name="TextBox 58">
          <a:extLst>
            <a:ext uri="{FF2B5EF4-FFF2-40B4-BE49-F238E27FC236}">
              <a16:creationId xmlns:a16="http://schemas.microsoft.com/office/drawing/2014/main" id="{4D5C54A2-0903-4A5C-A24A-34264CD3307C}"/>
            </a:ext>
          </a:extLst>
        </xdr:cNvPr>
        <xdr:cNvSpPr txBox="1"/>
      </xdr:nvSpPr>
      <xdr:spPr>
        <a:xfrm>
          <a:off x="5988050" y="49212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12FB</a:t>
          </a:r>
        </a:p>
      </xdr:txBody>
    </xdr:sp>
    <xdr:clientData/>
  </xdr:oneCellAnchor>
  <xdr:oneCellAnchor>
    <xdr:from>
      <xdr:col>12</xdr:col>
      <xdr:colOff>231775</xdr:colOff>
      <xdr:row>24</xdr:row>
      <xdr:rowOff>165100</xdr:rowOff>
    </xdr:from>
    <xdr:ext cx="443391" cy="248851"/>
    <xdr:sp macro="" textlink="">
      <xdr:nvSpPr>
        <xdr:cNvPr id="60" name="TextBox 59">
          <a:extLst>
            <a:ext uri="{FF2B5EF4-FFF2-40B4-BE49-F238E27FC236}">
              <a16:creationId xmlns:a16="http://schemas.microsoft.com/office/drawing/2014/main" id="{1BCAD692-DCED-48B9-B2D6-E217142A8CFC}"/>
            </a:ext>
          </a:extLst>
        </xdr:cNvPr>
        <xdr:cNvSpPr txBox="1"/>
      </xdr:nvSpPr>
      <xdr:spPr>
        <a:xfrm>
          <a:off x="6070600" y="47371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13FB</a:t>
          </a:r>
        </a:p>
      </xdr:txBody>
    </xdr:sp>
    <xdr:clientData/>
  </xdr:oneCellAnchor>
  <xdr:oneCellAnchor>
    <xdr:from>
      <xdr:col>11</xdr:col>
      <xdr:colOff>133350</xdr:colOff>
      <xdr:row>25</xdr:row>
      <xdr:rowOff>9525</xdr:rowOff>
    </xdr:from>
    <xdr:ext cx="443391" cy="248851"/>
    <xdr:sp macro="" textlink="">
      <xdr:nvSpPr>
        <xdr:cNvPr id="61" name="TextBox 60">
          <a:extLst>
            <a:ext uri="{FF2B5EF4-FFF2-40B4-BE49-F238E27FC236}">
              <a16:creationId xmlns:a16="http://schemas.microsoft.com/office/drawing/2014/main" id="{11AE00E0-3D9E-4183-84BD-908411AB689B}"/>
            </a:ext>
          </a:extLst>
        </xdr:cNvPr>
        <xdr:cNvSpPr txBox="1"/>
      </xdr:nvSpPr>
      <xdr:spPr>
        <a:xfrm>
          <a:off x="5362575" y="47720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01FB</a:t>
          </a:r>
        </a:p>
      </xdr:txBody>
    </xdr:sp>
    <xdr:clientData/>
  </xdr:oneCellAnchor>
  <xdr:oneCellAnchor>
    <xdr:from>
      <xdr:col>11</xdr:col>
      <xdr:colOff>590550</xdr:colOff>
      <xdr:row>21</xdr:row>
      <xdr:rowOff>133350</xdr:rowOff>
    </xdr:from>
    <xdr:ext cx="443391" cy="248851"/>
    <xdr:sp macro="" textlink="">
      <xdr:nvSpPr>
        <xdr:cNvPr id="62" name="TextBox 61">
          <a:extLst>
            <a:ext uri="{FF2B5EF4-FFF2-40B4-BE49-F238E27FC236}">
              <a16:creationId xmlns:a16="http://schemas.microsoft.com/office/drawing/2014/main" id="{B8283512-14C3-4707-A716-911D3C6AE653}"/>
            </a:ext>
          </a:extLst>
        </xdr:cNvPr>
        <xdr:cNvSpPr txBox="1"/>
      </xdr:nvSpPr>
      <xdr:spPr>
        <a:xfrm>
          <a:off x="5819775" y="41338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07FB</a:t>
          </a:r>
        </a:p>
      </xdr:txBody>
    </xdr:sp>
    <xdr:clientData/>
  </xdr:oneCellAnchor>
  <xdr:oneCellAnchor>
    <xdr:from>
      <xdr:col>11</xdr:col>
      <xdr:colOff>200025</xdr:colOff>
      <xdr:row>21</xdr:row>
      <xdr:rowOff>123825</xdr:rowOff>
    </xdr:from>
    <xdr:ext cx="443391" cy="248851"/>
    <xdr:sp macro="" textlink="">
      <xdr:nvSpPr>
        <xdr:cNvPr id="63" name="TextBox 62">
          <a:extLst>
            <a:ext uri="{FF2B5EF4-FFF2-40B4-BE49-F238E27FC236}">
              <a16:creationId xmlns:a16="http://schemas.microsoft.com/office/drawing/2014/main" id="{F75B232F-9137-4D68-87EA-123D95072D52}"/>
            </a:ext>
          </a:extLst>
        </xdr:cNvPr>
        <xdr:cNvSpPr txBox="1"/>
      </xdr:nvSpPr>
      <xdr:spPr>
        <a:xfrm>
          <a:off x="5429250" y="41243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04FB</a:t>
          </a:r>
        </a:p>
      </xdr:txBody>
    </xdr:sp>
    <xdr:clientData/>
  </xdr:oneCellAnchor>
  <xdr:oneCellAnchor>
    <xdr:from>
      <xdr:col>11</xdr:col>
      <xdr:colOff>552450</xdr:colOff>
      <xdr:row>24</xdr:row>
      <xdr:rowOff>9525</xdr:rowOff>
    </xdr:from>
    <xdr:ext cx="443391" cy="248851"/>
    <xdr:sp macro="" textlink="">
      <xdr:nvSpPr>
        <xdr:cNvPr id="64" name="TextBox 63">
          <a:extLst>
            <a:ext uri="{FF2B5EF4-FFF2-40B4-BE49-F238E27FC236}">
              <a16:creationId xmlns:a16="http://schemas.microsoft.com/office/drawing/2014/main" id="{258FAEA4-A4D8-4D79-8002-22FE330295D5}"/>
            </a:ext>
          </a:extLst>
        </xdr:cNvPr>
        <xdr:cNvSpPr txBox="1"/>
      </xdr:nvSpPr>
      <xdr:spPr>
        <a:xfrm>
          <a:off x="5781675" y="45815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08FB</a:t>
          </a:r>
        </a:p>
      </xdr:txBody>
    </xdr:sp>
    <xdr:clientData/>
  </xdr:oneCellAnchor>
  <xdr:oneCellAnchor>
    <xdr:from>
      <xdr:col>10</xdr:col>
      <xdr:colOff>57150</xdr:colOff>
      <xdr:row>23</xdr:row>
      <xdr:rowOff>123825</xdr:rowOff>
    </xdr:from>
    <xdr:ext cx="443391" cy="248851"/>
    <xdr:sp macro="" textlink="">
      <xdr:nvSpPr>
        <xdr:cNvPr id="65" name="TextBox 64">
          <a:extLst>
            <a:ext uri="{FF2B5EF4-FFF2-40B4-BE49-F238E27FC236}">
              <a16:creationId xmlns:a16="http://schemas.microsoft.com/office/drawing/2014/main" id="{2D09BD91-D60C-414F-A010-8D1EC22A3870}"/>
            </a:ext>
          </a:extLst>
        </xdr:cNvPr>
        <xdr:cNvSpPr txBox="1"/>
      </xdr:nvSpPr>
      <xdr:spPr>
        <a:xfrm>
          <a:off x="5048250" y="45053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09FB</a:t>
          </a:r>
        </a:p>
      </xdr:txBody>
    </xdr:sp>
    <xdr:clientData/>
  </xdr:oneCellAnchor>
  <xdr:oneCellAnchor>
    <xdr:from>
      <xdr:col>11</xdr:col>
      <xdr:colOff>533400</xdr:colOff>
      <xdr:row>23</xdr:row>
      <xdr:rowOff>38100</xdr:rowOff>
    </xdr:from>
    <xdr:ext cx="443391" cy="248851"/>
    <xdr:sp macro="" textlink="">
      <xdr:nvSpPr>
        <xdr:cNvPr id="66" name="TextBox 65">
          <a:extLst>
            <a:ext uri="{FF2B5EF4-FFF2-40B4-BE49-F238E27FC236}">
              <a16:creationId xmlns:a16="http://schemas.microsoft.com/office/drawing/2014/main" id="{4ADF00D1-8DD3-46E1-9773-E5F06B7BC7CD}"/>
            </a:ext>
          </a:extLst>
        </xdr:cNvPr>
        <xdr:cNvSpPr txBox="1"/>
      </xdr:nvSpPr>
      <xdr:spPr>
        <a:xfrm>
          <a:off x="5762625" y="44196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06FB</a:t>
          </a:r>
        </a:p>
      </xdr:txBody>
    </xdr:sp>
    <xdr:clientData/>
  </xdr:oneCellAnchor>
  <xdr:oneCellAnchor>
    <xdr:from>
      <xdr:col>10</xdr:col>
      <xdr:colOff>66675</xdr:colOff>
      <xdr:row>22</xdr:row>
      <xdr:rowOff>95250</xdr:rowOff>
    </xdr:from>
    <xdr:ext cx="443391" cy="248851"/>
    <xdr:sp macro="" textlink="">
      <xdr:nvSpPr>
        <xdr:cNvPr id="67" name="TextBox 66">
          <a:extLst>
            <a:ext uri="{FF2B5EF4-FFF2-40B4-BE49-F238E27FC236}">
              <a16:creationId xmlns:a16="http://schemas.microsoft.com/office/drawing/2014/main" id="{5BE6696E-7580-4390-BAB5-EE8D69717E57}"/>
            </a:ext>
          </a:extLst>
        </xdr:cNvPr>
        <xdr:cNvSpPr txBox="1"/>
      </xdr:nvSpPr>
      <xdr:spPr>
        <a:xfrm>
          <a:off x="5057775" y="42862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05FB</a:t>
          </a:r>
        </a:p>
      </xdr:txBody>
    </xdr:sp>
    <xdr:clientData/>
  </xdr:oneCellAnchor>
  <xdr:oneCellAnchor>
    <xdr:from>
      <xdr:col>12</xdr:col>
      <xdr:colOff>161925</xdr:colOff>
      <xdr:row>22</xdr:row>
      <xdr:rowOff>95250</xdr:rowOff>
    </xdr:from>
    <xdr:ext cx="443391" cy="248851"/>
    <xdr:sp macro="" textlink="">
      <xdr:nvSpPr>
        <xdr:cNvPr id="68" name="TextBox 67">
          <a:extLst>
            <a:ext uri="{FF2B5EF4-FFF2-40B4-BE49-F238E27FC236}">
              <a16:creationId xmlns:a16="http://schemas.microsoft.com/office/drawing/2014/main" id="{9CCA375F-5179-4A97-A304-994CC5B7536E}"/>
            </a:ext>
          </a:extLst>
        </xdr:cNvPr>
        <xdr:cNvSpPr txBox="1"/>
      </xdr:nvSpPr>
      <xdr:spPr>
        <a:xfrm>
          <a:off x="6000750" y="42862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03FB</a:t>
          </a:r>
        </a:p>
      </xdr:txBody>
    </xdr:sp>
    <xdr:clientData/>
  </xdr:oneCellAnchor>
  <xdr:oneCellAnchor>
    <xdr:from>
      <xdr:col>12</xdr:col>
      <xdr:colOff>590550</xdr:colOff>
      <xdr:row>27</xdr:row>
      <xdr:rowOff>171450</xdr:rowOff>
    </xdr:from>
    <xdr:ext cx="441980" cy="248851"/>
    <xdr:sp macro="" textlink="">
      <xdr:nvSpPr>
        <xdr:cNvPr id="69" name="TextBox 68">
          <a:extLst>
            <a:ext uri="{FF2B5EF4-FFF2-40B4-BE49-F238E27FC236}">
              <a16:creationId xmlns:a16="http://schemas.microsoft.com/office/drawing/2014/main" id="{3A4EF710-D880-453E-9A88-E1F4C75CB50B}"/>
            </a:ext>
          </a:extLst>
        </xdr:cNvPr>
        <xdr:cNvSpPr txBox="1"/>
      </xdr:nvSpPr>
      <xdr:spPr>
        <a:xfrm>
          <a:off x="6429375" y="53149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05CS</a:t>
          </a:r>
        </a:p>
      </xdr:txBody>
    </xdr:sp>
    <xdr:clientData/>
  </xdr:oneCellAnchor>
  <xdr:oneCellAnchor>
    <xdr:from>
      <xdr:col>11</xdr:col>
      <xdr:colOff>495300</xdr:colOff>
      <xdr:row>26</xdr:row>
      <xdr:rowOff>133350</xdr:rowOff>
    </xdr:from>
    <xdr:ext cx="441980" cy="248851"/>
    <xdr:sp macro="" textlink="">
      <xdr:nvSpPr>
        <xdr:cNvPr id="70" name="TextBox 69">
          <a:extLst>
            <a:ext uri="{FF2B5EF4-FFF2-40B4-BE49-F238E27FC236}">
              <a16:creationId xmlns:a16="http://schemas.microsoft.com/office/drawing/2014/main" id="{4B1C3550-2BBF-4015-A0E3-73C28A8804F6}"/>
            </a:ext>
          </a:extLst>
        </xdr:cNvPr>
        <xdr:cNvSpPr txBox="1"/>
      </xdr:nvSpPr>
      <xdr:spPr>
        <a:xfrm>
          <a:off x="5724525" y="50863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06CS</a:t>
          </a:r>
        </a:p>
      </xdr:txBody>
    </xdr:sp>
    <xdr:clientData/>
  </xdr:oneCellAnchor>
  <xdr:oneCellAnchor>
    <xdr:from>
      <xdr:col>11</xdr:col>
      <xdr:colOff>104775</xdr:colOff>
      <xdr:row>29</xdr:row>
      <xdr:rowOff>76200</xdr:rowOff>
    </xdr:from>
    <xdr:ext cx="441980" cy="248851"/>
    <xdr:sp macro="" textlink="">
      <xdr:nvSpPr>
        <xdr:cNvPr id="71" name="TextBox 70">
          <a:extLst>
            <a:ext uri="{FF2B5EF4-FFF2-40B4-BE49-F238E27FC236}">
              <a16:creationId xmlns:a16="http://schemas.microsoft.com/office/drawing/2014/main" id="{5B60184B-0FDC-41A8-AAE1-3D028DBA4F1F}"/>
            </a:ext>
          </a:extLst>
        </xdr:cNvPr>
        <xdr:cNvSpPr txBox="1"/>
      </xdr:nvSpPr>
      <xdr:spPr>
        <a:xfrm>
          <a:off x="5334000" y="560070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07CS</a:t>
          </a:r>
        </a:p>
      </xdr:txBody>
    </xdr:sp>
    <xdr:clientData/>
  </xdr:oneCellAnchor>
  <xdr:oneCellAnchor>
    <xdr:from>
      <xdr:col>14</xdr:col>
      <xdr:colOff>371475</xdr:colOff>
      <xdr:row>26</xdr:row>
      <xdr:rowOff>180975</xdr:rowOff>
    </xdr:from>
    <xdr:ext cx="441980" cy="248851"/>
    <xdr:sp macro="" textlink="">
      <xdr:nvSpPr>
        <xdr:cNvPr id="72" name="TextBox 71">
          <a:extLst>
            <a:ext uri="{FF2B5EF4-FFF2-40B4-BE49-F238E27FC236}">
              <a16:creationId xmlns:a16="http://schemas.microsoft.com/office/drawing/2014/main" id="{8EC7F4D1-8172-4B06-8278-47398E238DEF}"/>
            </a:ext>
          </a:extLst>
        </xdr:cNvPr>
        <xdr:cNvSpPr txBox="1"/>
      </xdr:nvSpPr>
      <xdr:spPr>
        <a:xfrm>
          <a:off x="7429500" y="513397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08CS</a:t>
          </a:r>
        </a:p>
      </xdr:txBody>
    </xdr:sp>
    <xdr:clientData/>
  </xdr:oneCellAnchor>
  <xdr:oneCellAnchor>
    <xdr:from>
      <xdr:col>7</xdr:col>
      <xdr:colOff>161925</xdr:colOff>
      <xdr:row>27</xdr:row>
      <xdr:rowOff>19050</xdr:rowOff>
    </xdr:from>
    <xdr:ext cx="441980" cy="248851"/>
    <xdr:sp macro="" textlink="">
      <xdr:nvSpPr>
        <xdr:cNvPr id="73" name="TextBox 72">
          <a:extLst>
            <a:ext uri="{FF2B5EF4-FFF2-40B4-BE49-F238E27FC236}">
              <a16:creationId xmlns:a16="http://schemas.microsoft.com/office/drawing/2014/main" id="{813A91F6-1D8F-4B0F-88D0-8DEA43D81E17}"/>
            </a:ext>
          </a:extLst>
        </xdr:cNvPr>
        <xdr:cNvSpPr txBox="1"/>
      </xdr:nvSpPr>
      <xdr:spPr>
        <a:xfrm>
          <a:off x="3524250" y="51625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04CS</a:t>
          </a:r>
        </a:p>
      </xdr:txBody>
    </xdr:sp>
    <xdr:clientData/>
  </xdr:oneCellAnchor>
  <xdr:oneCellAnchor>
    <xdr:from>
      <xdr:col>6</xdr:col>
      <xdr:colOff>152400</xdr:colOff>
      <xdr:row>30</xdr:row>
      <xdr:rowOff>38100</xdr:rowOff>
    </xdr:from>
    <xdr:ext cx="443391" cy="248851"/>
    <xdr:sp macro="" textlink="">
      <xdr:nvSpPr>
        <xdr:cNvPr id="74" name="TextBox 73">
          <a:extLst>
            <a:ext uri="{FF2B5EF4-FFF2-40B4-BE49-F238E27FC236}">
              <a16:creationId xmlns:a16="http://schemas.microsoft.com/office/drawing/2014/main" id="{6642B869-7663-4E11-BCD2-D3DDB71BBCD2}"/>
            </a:ext>
          </a:extLst>
        </xdr:cNvPr>
        <xdr:cNvSpPr txBox="1"/>
      </xdr:nvSpPr>
      <xdr:spPr>
        <a:xfrm>
          <a:off x="2905125" y="57531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11FB</a:t>
          </a:r>
        </a:p>
      </xdr:txBody>
    </xdr:sp>
    <xdr:clientData/>
  </xdr:oneCellAnchor>
  <xdr:oneCellAnchor>
    <xdr:from>
      <xdr:col>5</xdr:col>
      <xdr:colOff>438150</xdr:colOff>
      <xdr:row>30</xdr:row>
      <xdr:rowOff>0</xdr:rowOff>
    </xdr:from>
    <xdr:ext cx="441980" cy="248851"/>
    <xdr:sp macro="" textlink="">
      <xdr:nvSpPr>
        <xdr:cNvPr id="75" name="TextBox 74">
          <a:extLst>
            <a:ext uri="{FF2B5EF4-FFF2-40B4-BE49-F238E27FC236}">
              <a16:creationId xmlns:a16="http://schemas.microsoft.com/office/drawing/2014/main" id="{8291C17B-0132-4D92-BC62-97B9D8AFDD6B}"/>
            </a:ext>
          </a:extLst>
        </xdr:cNvPr>
        <xdr:cNvSpPr txBox="1"/>
      </xdr:nvSpPr>
      <xdr:spPr>
        <a:xfrm>
          <a:off x="2581275" y="571500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03CS</a:t>
          </a:r>
        </a:p>
      </xdr:txBody>
    </xdr:sp>
    <xdr:clientData/>
  </xdr:oneCellAnchor>
  <xdr:oneCellAnchor>
    <xdr:from>
      <xdr:col>4</xdr:col>
      <xdr:colOff>66675</xdr:colOff>
      <xdr:row>29</xdr:row>
      <xdr:rowOff>44450</xdr:rowOff>
    </xdr:from>
    <xdr:ext cx="441980" cy="248851"/>
    <xdr:sp macro="" textlink="">
      <xdr:nvSpPr>
        <xdr:cNvPr id="76" name="TextBox 75">
          <a:extLst>
            <a:ext uri="{FF2B5EF4-FFF2-40B4-BE49-F238E27FC236}">
              <a16:creationId xmlns:a16="http://schemas.microsoft.com/office/drawing/2014/main" id="{BFDFFC14-92DF-4792-AB26-995ECC63484E}"/>
            </a:ext>
          </a:extLst>
        </xdr:cNvPr>
        <xdr:cNvSpPr txBox="1"/>
      </xdr:nvSpPr>
      <xdr:spPr>
        <a:xfrm>
          <a:off x="1600200" y="55689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01CS</a:t>
          </a:r>
        </a:p>
      </xdr:txBody>
    </xdr:sp>
    <xdr:clientData/>
  </xdr:oneCellAnchor>
  <xdr:oneCellAnchor>
    <xdr:from>
      <xdr:col>4</xdr:col>
      <xdr:colOff>549275</xdr:colOff>
      <xdr:row>26</xdr:row>
      <xdr:rowOff>25400</xdr:rowOff>
    </xdr:from>
    <xdr:ext cx="441980" cy="248851"/>
    <xdr:sp macro="" textlink="">
      <xdr:nvSpPr>
        <xdr:cNvPr id="77" name="TextBox 76">
          <a:extLst>
            <a:ext uri="{FF2B5EF4-FFF2-40B4-BE49-F238E27FC236}">
              <a16:creationId xmlns:a16="http://schemas.microsoft.com/office/drawing/2014/main" id="{7A965E25-78BE-41D8-A6D4-8CEEAAC802A6}"/>
            </a:ext>
          </a:extLst>
        </xdr:cNvPr>
        <xdr:cNvSpPr txBox="1"/>
      </xdr:nvSpPr>
      <xdr:spPr>
        <a:xfrm>
          <a:off x="2082800" y="497840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02CS</a:t>
          </a:r>
        </a:p>
      </xdr:txBody>
    </xdr:sp>
    <xdr:clientData/>
  </xdr:oneCellAnchor>
  <xdr:oneCellAnchor>
    <xdr:from>
      <xdr:col>3</xdr:col>
      <xdr:colOff>393700</xdr:colOff>
      <xdr:row>27</xdr:row>
      <xdr:rowOff>69850</xdr:rowOff>
    </xdr:from>
    <xdr:ext cx="443391" cy="248851"/>
    <xdr:sp macro="" textlink="">
      <xdr:nvSpPr>
        <xdr:cNvPr id="78" name="TextBox 77">
          <a:extLst>
            <a:ext uri="{FF2B5EF4-FFF2-40B4-BE49-F238E27FC236}">
              <a16:creationId xmlns:a16="http://schemas.microsoft.com/office/drawing/2014/main" id="{388039EC-CF52-4BCD-9B34-AAB9B1D5FA48}"/>
            </a:ext>
          </a:extLst>
        </xdr:cNvPr>
        <xdr:cNvSpPr txBox="1"/>
      </xdr:nvSpPr>
      <xdr:spPr>
        <a:xfrm>
          <a:off x="1317625" y="52133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02FB</a:t>
          </a:r>
        </a:p>
      </xdr:txBody>
    </xdr:sp>
    <xdr:clientData/>
  </xdr:oneCellAnchor>
  <xdr:oneCellAnchor>
    <xdr:from>
      <xdr:col>2</xdr:col>
      <xdr:colOff>542925</xdr:colOff>
      <xdr:row>26</xdr:row>
      <xdr:rowOff>117475</xdr:rowOff>
    </xdr:from>
    <xdr:ext cx="443391" cy="248851"/>
    <xdr:sp macro="" textlink="">
      <xdr:nvSpPr>
        <xdr:cNvPr id="79" name="TextBox 78">
          <a:extLst>
            <a:ext uri="{FF2B5EF4-FFF2-40B4-BE49-F238E27FC236}">
              <a16:creationId xmlns:a16="http://schemas.microsoft.com/office/drawing/2014/main" id="{D4450379-A0CD-40EC-9EAE-A19D64106D38}"/>
            </a:ext>
          </a:extLst>
        </xdr:cNvPr>
        <xdr:cNvSpPr txBox="1"/>
      </xdr:nvSpPr>
      <xdr:spPr>
        <a:xfrm>
          <a:off x="857250" y="507047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10FB</a:t>
          </a:r>
        </a:p>
      </xdr:txBody>
    </xdr:sp>
    <xdr:clientData/>
  </xdr:oneCellAnchor>
  <xdr:oneCellAnchor>
    <xdr:from>
      <xdr:col>4</xdr:col>
      <xdr:colOff>111125</xdr:colOff>
      <xdr:row>25</xdr:row>
      <xdr:rowOff>158750</xdr:rowOff>
    </xdr:from>
    <xdr:ext cx="443391" cy="248851"/>
    <xdr:sp macro="" textlink="">
      <xdr:nvSpPr>
        <xdr:cNvPr id="80" name="TextBox 79">
          <a:extLst>
            <a:ext uri="{FF2B5EF4-FFF2-40B4-BE49-F238E27FC236}">
              <a16:creationId xmlns:a16="http://schemas.microsoft.com/office/drawing/2014/main" id="{26F030ED-824C-4B8A-9723-1F6079EF9DD3}"/>
            </a:ext>
          </a:extLst>
        </xdr:cNvPr>
        <xdr:cNvSpPr txBox="1"/>
      </xdr:nvSpPr>
      <xdr:spPr>
        <a:xfrm>
          <a:off x="1644650" y="49212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12FB</a:t>
          </a:r>
        </a:p>
      </xdr:txBody>
    </xdr:sp>
    <xdr:clientData/>
  </xdr:oneCellAnchor>
  <xdr:oneCellAnchor>
    <xdr:from>
      <xdr:col>4</xdr:col>
      <xdr:colOff>193675</xdr:colOff>
      <xdr:row>24</xdr:row>
      <xdr:rowOff>165100</xdr:rowOff>
    </xdr:from>
    <xdr:ext cx="443391" cy="248851"/>
    <xdr:sp macro="" textlink="">
      <xdr:nvSpPr>
        <xdr:cNvPr id="81" name="TextBox 80">
          <a:extLst>
            <a:ext uri="{FF2B5EF4-FFF2-40B4-BE49-F238E27FC236}">
              <a16:creationId xmlns:a16="http://schemas.microsoft.com/office/drawing/2014/main" id="{310DA474-22D1-463F-964A-DE1ACC164993}"/>
            </a:ext>
          </a:extLst>
        </xdr:cNvPr>
        <xdr:cNvSpPr txBox="1"/>
      </xdr:nvSpPr>
      <xdr:spPr>
        <a:xfrm>
          <a:off x="1727200" y="47371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13FB</a:t>
          </a:r>
        </a:p>
      </xdr:txBody>
    </xdr:sp>
    <xdr:clientData/>
  </xdr:oneCellAnchor>
  <xdr:oneCellAnchor>
    <xdr:from>
      <xdr:col>3</xdr:col>
      <xdr:colOff>95250</xdr:colOff>
      <xdr:row>25</xdr:row>
      <xdr:rowOff>9525</xdr:rowOff>
    </xdr:from>
    <xdr:ext cx="443391" cy="248851"/>
    <xdr:sp macro="" textlink="">
      <xdr:nvSpPr>
        <xdr:cNvPr id="82" name="TextBox 81">
          <a:extLst>
            <a:ext uri="{FF2B5EF4-FFF2-40B4-BE49-F238E27FC236}">
              <a16:creationId xmlns:a16="http://schemas.microsoft.com/office/drawing/2014/main" id="{33845FE3-427F-49E1-B41A-E626148BB30A}"/>
            </a:ext>
          </a:extLst>
        </xdr:cNvPr>
        <xdr:cNvSpPr txBox="1"/>
      </xdr:nvSpPr>
      <xdr:spPr>
        <a:xfrm>
          <a:off x="1019175" y="47720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01FB</a:t>
          </a:r>
        </a:p>
      </xdr:txBody>
    </xdr:sp>
    <xdr:clientData/>
  </xdr:oneCellAnchor>
  <xdr:oneCellAnchor>
    <xdr:from>
      <xdr:col>3</xdr:col>
      <xdr:colOff>552450</xdr:colOff>
      <xdr:row>21</xdr:row>
      <xdr:rowOff>133350</xdr:rowOff>
    </xdr:from>
    <xdr:ext cx="443391" cy="248851"/>
    <xdr:sp macro="" textlink="">
      <xdr:nvSpPr>
        <xdr:cNvPr id="83" name="TextBox 82">
          <a:extLst>
            <a:ext uri="{FF2B5EF4-FFF2-40B4-BE49-F238E27FC236}">
              <a16:creationId xmlns:a16="http://schemas.microsoft.com/office/drawing/2014/main" id="{01B64DF5-DD7A-4F9C-90BE-6CA1B15FE87D}"/>
            </a:ext>
          </a:extLst>
        </xdr:cNvPr>
        <xdr:cNvSpPr txBox="1"/>
      </xdr:nvSpPr>
      <xdr:spPr>
        <a:xfrm>
          <a:off x="1476375" y="41338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07FB</a:t>
          </a:r>
        </a:p>
      </xdr:txBody>
    </xdr:sp>
    <xdr:clientData/>
  </xdr:oneCellAnchor>
  <xdr:oneCellAnchor>
    <xdr:from>
      <xdr:col>3</xdr:col>
      <xdr:colOff>161925</xdr:colOff>
      <xdr:row>21</xdr:row>
      <xdr:rowOff>123825</xdr:rowOff>
    </xdr:from>
    <xdr:ext cx="443391" cy="248851"/>
    <xdr:sp macro="" textlink="">
      <xdr:nvSpPr>
        <xdr:cNvPr id="84" name="TextBox 83">
          <a:extLst>
            <a:ext uri="{FF2B5EF4-FFF2-40B4-BE49-F238E27FC236}">
              <a16:creationId xmlns:a16="http://schemas.microsoft.com/office/drawing/2014/main" id="{28210C77-EF85-4058-BC09-42DF087748B8}"/>
            </a:ext>
          </a:extLst>
        </xdr:cNvPr>
        <xdr:cNvSpPr txBox="1"/>
      </xdr:nvSpPr>
      <xdr:spPr>
        <a:xfrm>
          <a:off x="1085850" y="41243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04FB</a:t>
          </a:r>
        </a:p>
      </xdr:txBody>
    </xdr:sp>
    <xdr:clientData/>
  </xdr:oneCellAnchor>
  <xdr:oneCellAnchor>
    <xdr:from>
      <xdr:col>3</xdr:col>
      <xdr:colOff>514350</xdr:colOff>
      <xdr:row>24</xdr:row>
      <xdr:rowOff>9525</xdr:rowOff>
    </xdr:from>
    <xdr:ext cx="443391" cy="248851"/>
    <xdr:sp macro="" textlink="">
      <xdr:nvSpPr>
        <xdr:cNvPr id="85" name="TextBox 84">
          <a:extLst>
            <a:ext uri="{FF2B5EF4-FFF2-40B4-BE49-F238E27FC236}">
              <a16:creationId xmlns:a16="http://schemas.microsoft.com/office/drawing/2014/main" id="{A17DC7F2-0C9E-4B00-A517-48E8ADFFE3C1}"/>
            </a:ext>
          </a:extLst>
        </xdr:cNvPr>
        <xdr:cNvSpPr txBox="1"/>
      </xdr:nvSpPr>
      <xdr:spPr>
        <a:xfrm>
          <a:off x="1438275" y="45815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08FB</a:t>
          </a:r>
        </a:p>
      </xdr:txBody>
    </xdr:sp>
    <xdr:clientData/>
  </xdr:oneCellAnchor>
  <xdr:oneCellAnchor>
    <xdr:from>
      <xdr:col>2</xdr:col>
      <xdr:colOff>390525</xdr:colOff>
      <xdr:row>23</xdr:row>
      <xdr:rowOff>123825</xdr:rowOff>
    </xdr:from>
    <xdr:ext cx="443391" cy="248851"/>
    <xdr:sp macro="" textlink="">
      <xdr:nvSpPr>
        <xdr:cNvPr id="86" name="TextBox 85">
          <a:extLst>
            <a:ext uri="{FF2B5EF4-FFF2-40B4-BE49-F238E27FC236}">
              <a16:creationId xmlns:a16="http://schemas.microsoft.com/office/drawing/2014/main" id="{54325529-15A7-46C0-86F6-5C613B7100F7}"/>
            </a:ext>
          </a:extLst>
        </xdr:cNvPr>
        <xdr:cNvSpPr txBox="1"/>
      </xdr:nvSpPr>
      <xdr:spPr>
        <a:xfrm>
          <a:off x="704850" y="45053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09FB</a:t>
          </a:r>
        </a:p>
      </xdr:txBody>
    </xdr:sp>
    <xdr:clientData/>
  </xdr:oneCellAnchor>
  <xdr:oneCellAnchor>
    <xdr:from>
      <xdr:col>3</xdr:col>
      <xdr:colOff>495300</xdr:colOff>
      <xdr:row>23</xdr:row>
      <xdr:rowOff>38100</xdr:rowOff>
    </xdr:from>
    <xdr:ext cx="443391" cy="248851"/>
    <xdr:sp macro="" textlink="">
      <xdr:nvSpPr>
        <xdr:cNvPr id="87" name="TextBox 86">
          <a:extLst>
            <a:ext uri="{FF2B5EF4-FFF2-40B4-BE49-F238E27FC236}">
              <a16:creationId xmlns:a16="http://schemas.microsoft.com/office/drawing/2014/main" id="{82864E42-55F7-4186-852B-14BDAE384292}"/>
            </a:ext>
          </a:extLst>
        </xdr:cNvPr>
        <xdr:cNvSpPr txBox="1"/>
      </xdr:nvSpPr>
      <xdr:spPr>
        <a:xfrm>
          <a:off x="1419225" y="44196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06FB</a:t>
          </a:r>
        </a:p>
      </xdr:txBody>
    </xdr:sp>
    <xdr:clientData/>
  </xdr:oneCellAnchor>
  <xdr:oneCellAnchor>
    <xdr:from>
      <xdr:col>2</xdr:col>
      <xdr:colOff>400050</xdr:colOff>
      <xdr:row>22</xdr:row>
      <xdr:rowOff>95250</xdr:rowOff>
    </xdr:from>
    <xdr:ext cx="443391" cy="248851"/>
    <xdr:sp macro="" textlink="">
      <xdr:nvSpPr>
        <xdr:cNvPr id="88" name="TextBox 87">
          <a:extLst>
            <a:ext uri="{FF2B5EF4-FFF2-40B4-BE49-F238E27FC236}">
              <a16:creationId xmlns:a16="http://schemas.microsoft.com/office/drawing/2014/main" id="{938229D3-78FB-4C2E-A241-EB8B11647C4A}"/>
            </a:ext>
          </a:extLst>
        </xdr:cNvPr>
        <xdr:cNvSpPr txBox="1"/>
      </xdr:nvSpPr>
      <xdr:spPr>
        <a:xfrm>
          <a:off x="714375" y="42862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05FB</a:t>
          </a:r>
        </a:p>
      </xdr:txBody>
    </xdr:sp>
    <xdr:clientData/>
  </xdr:oneCellAnchor>
  <xdr:oneCellAnchor>
    <xdr:from>
      <xdr:col>4</xdr:col>
      <xdr:colOff>123825</xdr:colOff>
      <xdr:row>22</xdr:row>
      <xdr:rowOff>95250</xdr:rowOff>
    </xdr:from>
    <xdr:ext cx="443391" cy="248851"/>
    <xdr:sp macro="" textlink="">
      <xdr:nvSpPr>
        <xdr:cNvPr id="89" name="TextBox 88">
          <a:extLst>
            <a:ext uri="{FF2B5EF4-FFF2-40B4-BE49-F238E27FC236}">
              <a16:creationId xmlns:a16="http://schemas.microsoft.com/office/drawing/2014/main" id="{9EF52421-B000-4D6D-965F-1FD1ED5E4B56}"/>
            </a:ext>
          </a:extLst>
        </xdr:cNvPr>
        <xdr:cNvSpPr txBox="1"/>
      </xdr:nvSpPr>
      <xdr:spPr>
        <a:xfrm>
          <a:off x="1657350" y="42862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03FB</a:t>
          </a:r>
        </a:p>
      </xdr:txBody>
    </xdr:sp>
    <xdr:clientData/>
  </xdr:oneCellAnchor>
  <xdr:oneCellAnchor>
    <xdr:from>
      <xdr:col>4</xdr:col>
      <xdr:colOff>542925</xdr:colOff>
      <xdr:row>27</xdr:row>
      <xdr:rowOff>171450</xdr:rowOff>
    </xdr:from>
    <xdr:ext cx="441980" cy="248851"/>
    <xdr:sp macro="" textlink="">
      <xdr:nvSpPr>
        <xdr:cNvPr id="90" name="TextBox 89">
          <a:extLst>
            <a:ext uri="{FF2B5EF4-FFF2-40B4-BE49-F238E27FC236}">
              <a16:creationId xmlns:a16="http://schemas.microsoft.com/office/drawing/2014/main" id="{46EBF77A-60EE-48E7-9152-DA39BB6A340C}"/>
            </a:ext>
          </a:extLst>
        </xdr:cNvPr>
        <xdr:cNvSpPr txBox="1"/>
      </xdr:nvSpPr>
      <xdr:spPr>
        <a:xfrm>
          <a:off x="2076450" y="53149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05CS</a:t>
          </a:r>
        </a:p>
      </xdr:txBody>
    </xdr:sp>
    <xdr:clientData/>
  </xdr:oneCellAnchor>
  <xdr:oneCellAnchor>
    <xdr:from>
      <xdr:col>3</xdr:col>
      <xdr:colOff>457200</xdr:colOff>
      <xdr:row>26</xdr:row>
      <xdr:rowOff>133350</xdr:rowOff>
    </xdr:from>
    <xdr:ext cx="441980" cy="248851"/>
    <xdr:sp macro="" textlink="">
      <xdr:nvSpPr>
        <xdr:cNvPr id="91" name="TextBox 90">
          <a:extLst>
            <a:ext uri="{FF2B5EF4-FFF2-40B4-BE49-F238E27FC236}">
              <a16:creationId xmlns:a16="http://schemas.microsoft.com/office/drawing/2014/main" id="{C4247052-7CC6-4981-BEE9-2774E70B17B5}"/>
            </a:ext>
          </a:extLst>
        </xdr:cNvPr>
        <xdr:cNvSpPr txBox="1"/>
      </xdr:nvSpPr>
      <xdr:spPr>
        <a:xfrm>
          <a:off x="1381125" y="50863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06CS</a:t>
          </a:r>
        </a:p>
      </xdr:txBody>
    </xdr:sp>
    <xdr:clientData/>
  </xdr:oneCellAnchor>
  <xdr:oneCellAnchor>
    <xdr:from>
      <xdr:col>3</xdr:col>
      <xdr:colOff>47625</xdr:colOff>
      <xdr:row>29</xdr:row>
      <xdr:rowOff>76200</xdr:rowOff>
    </xdr:from>
    <xdr:ext cx="441980" cy="248851"/>
    <xdr:sp macro="" textlink="">
      <xdr:nvSpPr>
        <xdr:cNvPr id="92" name="TextBox 91">
          <a:extLst>
            <a:ext uri="{FF2B5EF4-FFF2-40B4-BE49-F238E27FC236}">
              <a16:creationId xmlns:a16="http://schemas.microsoft.com/office/drawing/2014/main" id="{10235635-B9EC-4995-A851-EE6E4CD6C1BF}"/>
            </a:ext>
          </a:extLst>
        </xdr:cNvPr>
        <xdr:cNvSpPr txBox="1"/>
      </xdr:nvSpPr>
      <xdr:spPr>
        <a:xfrm>
          <a:off x="971550" y="560070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07CS</a:t>
          </a:r>
        </a:p>
      </xdr:txBody>
    </xdr:sp>
    <xdr:clientData/>
  </xdr:oneCellAnchor>
  <xdr:oneCellAnchor>
    <xdr:from>
      <xdr:col>6</xdr:col>
      <xdr:colOff>333375</xdr:colOff>
      <xdr:row>26</xdr:row>
      <xdr:rowOff>180975</xdr:rowOff>
    </xdr:from>
    <xdr:ext cx="441980" cy="248851"/>
    <xdr:sp macro="" textlink="">
      <xdr:nvSpPr>
        <xdr:cNvPr id="93" name="TextBox 92">
          <a:extLst>
            <a:ext uri="{FF2B5EF4-FFF2-40B4-BE49-F238E27FC236}">
              <a16:creationId xmlns:a16="http://schemas.microsoft.com/office/drawing/2014/main" id="{5EADA83B-0653-49FE-8E28-7484552574F1}"/>
            </a:ext>
          </a:extLst>
        </xdr:cNvPr>
        <xdr:cNvSpPr txBox="1"/>
      </xdr:nvSpPr>
      <xdr:spPr>
        <a:xfrm>
          <a:off x="3086100" y="513397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08CS</a:t>
          </a:r>
        </a:p>
      </xdr:txBody>
    </xdr:sp>
    <xdr:clientData/>
  </xdr:oneCellAnchor>
  <xdr:oneCellAnchor>
    <xdr:from>
      <xdr:col>15</xdr:col>
      <xdr:colOff>85725</xdr:colOff>
      <xdr:row>8</xdr:row>
      <xdr:rowOff>171450</xdr:rowOff>
    </xdr:from>
    <xdr:ext cx="441980" cy="248851"/>
    <xdr:sp macro="" textlink="">
      <xdr:nvSpPr>
        <xdr:cNvPr id="94" name="TextBox 93">
          <a:extLst>
            <a:ext uri="{FF2B5EF4-FFF2-40B4-BE49-F238E27FC236}">
              <a16:creationId xmlns:a16="http://schemas.microsoft.com/office/drawing/2014/main" id="{7AAB4B14-DD0A-4734-8FF1-73068C4D189B}"/>
            </a:ext>
          </a:extLst>
        </xdr:cNvPr>
        <xdr:cNvSpPr txBox="1"/>
      </xdr:nvSpPr>
      <xdr:spPr>
        <a:xfrm>
          <a:off x="7753350" y="16954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04CS</a:t>
          </a:r>
        </a:p>
      </xdr:txBody>
    </xdr:sp>
    <xdr:clientData/>
  </xdr:oneCellAnchor>
  <xdr:oneCellAnchor>
    <xdr:from>
      <xdr:col>14</xdr:col>
      <xdr:colOff>76200</xdr:colOff>
      <xdr:row>12</xdr:row>
      <xdr:rowOff>0</xdr:rowOff>
    </xdr:from>
    <xdr:ext cx="443391" cy="248851"/>
    <xdr:sp macro="" textlink="">
      <xdr:nvSpPr>
        <xdr:cNvPr id="95" name="TextBox 94">
          <a:extLst>
            <a:ext uri="{FF2B5EF4-FFF2-40B4-BE49-F238E27FC236}">
              <a16:creationId xmlns:a16="http://schemas.microsoft.com/office/drawing/2014/main" id="{60EC2EAD-276F-456A-82B8-94CB64E68C7B}"/>
            </a:ext>
          </a:extLst>
        </xdr:cNvPr>
        <xdr:cNvSpPr txBox="1"/>
      </xdr:nvSpPr>
      <xdr:spPr>
        <a:xfrm>
          <a:off x="7134225" y="22860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11FB</a:t>
          </a:r>
        </a:p>
      </xdr:txBody>
    </xdr:sp>
    <xdr:clientData/>
  </xdr:oneCellAnchor>
  <xdr:oneCellAnchor>
    <xdr:from>
      <xdr:col>13</xdr:col>
      <xdr:colOff>361950</xdr:colOff>
      <xdr:row>11</xdr:row>
      <xdr:rowOff>152400</xdr:rowOff>
    </xdr:from>
    <xdr:ext cx="441980" cy="248851"/>
    <xdr:sp macro="" textlink="">
      <xdr:nvSpPr>
        <xdr:cNvPr id="96" name="TextBox 95">
          <a:extLst>
            <a:ext uri="{FF2B5EF4-FFF2-40B4-BE49-F238E27FC236}">
              <a16:creationId xmlns:a16="http://schemas.microsoft.com/office/drawing/2014/main" id="{2EC06D18-0523-4EA6-99B8-A60F9CB1F1A3}"/>
            </a:ext>
          </a:extLst>
        </xdr:cNvPr>
        <xdr:cNvSpPr txBox="1"/>
      </xdr:nvSpPr>
      <xdr:spPr>
        <a:xfrm>
          <a:off x="6810375" y="224790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03CS</a:t>
          </a:r>
        </a:p>
      </xdr:txBody>
    </xdr:sp>
    <xdr:clientData/>
  </xdr:oneCellAnchor>
  <xdr:oneCellAnchor>
    <xdr:from>
      <xdr:col>11</xdr:col>
      <xdr:colOff>600075</xdr:colOff>
      <xdr:row>11</xdr:row>
      <xdr:rowOff>6350</xdr:rowOff>
    </xdr:from>
    <xdr:ext cx="441980" cy="248851"/>
    <xdr:sp macro="" textlink="">
      <xdr:nvSpPr>
        <xdr:cNvPr id="97" name="TextBox 96">
          <a:extLst>
            <a:ext uri="{FF2B5EF4-FFF2-40B4-BE49-F238E27FC236}">
              <a16:creationId xmlns:a16="http://schemas.microsoft.com/office/drawing/2014/main" id="{9A73CBC4-14EA-4C67-AC06-62A7C4F4A812}"/>
            </a:ext>
          </a:extLst>
        </xdr:cNvPr>
        <xdr:cNvSpPr txBox="1"/>
      </xdr:nvSpPr>
      <xdr:spPr>
        <a:xfrm>
          <a:off x="5829300" y="21018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01CS</a:t>
          </a:r>
        </a:p>
      </xdr:txBody>
    </xdr:sp>
    <xdr:clientData/>
  </xdr:oneCellAnchor>
  <xdr:oneCellAnchor>
    <xdr:from>
      <xdr:col>12</xdr:col>
      <xdr:colOff>482600</xdr:colOff>
      <xdr:row>7</xdr:row>
      <xdr:rowOff>187325</xdr:rowOff>
    </xdr:from>
    <xdr:ext cx="441980" cy="248851"/>
    <xdr:sp macro="" textlink="">
      <xdr:nvSpPr>
        <xdr:cNvPr id="98" name="TextBox 97">
          <a:extLst>
            <a:ext uri="{FF2B5EF4-FFF2-40B4-BE49-F238E27FC236}">
              <a16:creationId xmlns:a16="http://schemas.microsoft.com/office/drawing/2014/main" id="{031C4B94-BD05-4E56-B980-A304C49BF70F}"/>
            </a:ext>
          </a:extLst>
        </xdr:cNvPr>
        <xdr:cNvSpPr txBox="1"/>
      </xdr:nvSpPr>
      <xdr:spPr>
        <a:xfrm>
          <a:off x="6321425" y="152082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02CS</a:t>
          </a:r>
        </a:p>
      </xdr:txBody>
    </xdr:sp>
    <xdr:clientData/>
  </xdr:oneCellAnchor>
  <xdr:oneCellAnchor>
    <xdr:from>
      <xdr:col>11</xdr:col>
      <xdr:colOff>317500</xdr:colOff>
      <xdr:row>9</xdr:row>
      <xdr:rowOff>31750</xdr:rowOff>
    </xdr:from>
    <xdr:ext cx="443391" cy="248851"/>
    <xdr:sp macro="" textlink="">
      <xdr:nvSpPr>
        <xdr:cNvPr id="99" name="TextBox 98">
          <a:extLst>
            <a:ext uri="{FF2B5EF4-FFF2-40B4-BE49-F238E27FC236}">
              <a16:creationId xmlns:a16="http://schemas.microsoft.com/office/drawing/2014/main" id="{419D6F9D-A8E1-434F-B142-D37D6B80179F}"/>
            </a:ext>
          </a:extLst>
        </xdr:cNvPr>
        <xdr:cNvSpPr txBox="1"/>
      </xdr:nvSpPr>
      <xdr:spPr>
        <a:xfrm>
          <a:off x="5546725" y="17462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02FB</a:t>
          </a:r>
        </a:p>
      </xdr:txBody>
    </xdr:sp>
    <xdr:clientData/>
  </xdr:oneCellAnchor>
  <xdr:oneCellAnchor>
    <xdr:from>
      <xdr:col>10</xdr:col>
      <xdr:colOff>95250</xdr:colOff>
      <xdr:row>8</xdr:row>
      <xdr:rowOff>88900</xdr:rowOff>
    </xdr:from>
    <xdr:ext cx="443391" cy="248851"/>
    <xdr:sp macro="" textlink="">
      <xdr:nvSpPr>
        <xdr:cNvPr id="100" name="TextBox 99">
          <a:extLst>
            <a:ext uri="{FF2B5EF4-FFF2-40B4-BE49-F238E27FC236}">
              <a16:creationId xmlns:a16="http://schemas.microsoft.com/office/drawing/2014/main" id="{469BE2DD-CCA0-44FA-B7D1-C480203EE885}"/>
            </a:ext>
          </a:extLst>
        </xdr:cNvPr>
        <xdr:cNvSpPr txBox="1"/>
      </xdr:nvSpPr>
      <xdr:spPr>
        <a:xfrm>
          <a:off x="5086350" y="16129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10FB</a:t>
          </a:r>
        </a:p>
      </xdr:txBody>
    </xdr:sp>
    <xdr:clientData/>
  </xdr:oneCellAnchor>
  <xdr:oneCellAnchor>
    <xdr:from>
      <xdr:col>12</xdr:col>
      <xdr:colOff>34925</xdr:colOff>
      <xdr:row>7</xdr:row>
      <xdr:rowOff>120650</xdr:rowOff>
    </xdr:from>
    <xdr:ext cx="443391" cy="248851"/>
    <xdr:sp macro="" textlink="">
      <xdr:nvSpPr>
        <xdr:cNvPr id="101" name="TextBox 100">
          <a:extLst>
            <a:ext uri="{FF2B5EF4-FFF2-40B4-BE49-F238E27FC236}">
              <a16:creationId xmlns:a16="http://schemas.microsoft.com/office/drawing/2014/main" id="{B1FBEEEE-E6AC-4223-B1FC-93A5E2FFAC63}"/>
            </a:ext>
          </a:extLst>
        </xdr:cNvPr>
        <xdr:cNvSpPr txBox="1"/>
      </xdr:nvSpPr>
      <xdr:spPr>
        <a:xfrm>
          <a:off x="5873750" y="14541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12FB</a:t>
          </a:r>
        </a:p>
      </xdr:txBody>
    </xdr:sp>
    <xdr:clientData/>
  </xdr:oneCellAnchor>
  <xdr:oneCellAnchor>
    <xdr:from>
      <xdr:col>12</xdr:col>
      <xdr:colOff>117475</xdr:colOff>
      <xdr:row>6</xdr:row>
      <xdr:rowOff>127000</xdr:rowOff>
    </xdr:from>
    <xdr:ext cx="443391" cy="248851"/>
    <xdr:sp macro="" textlink="">
      <xdr:nvSpPr>
        <xdr:cNvPr id="102" name="TextBox 101">
          <a:extLst>
            <a:ext uri="{FF2B5EF4-FFF2-40B4-BE49-F238E27FC236}">
              <a16:creationId xmlns:a16="http://schemas.microsoft.com/office/drawing/2014/main" id="{5C0B57E2-9F1D-4DF7-B778-86C4B3DBD404}"/>
            </a:ext>
          </a:extLst>
        </xdr:cNvPr>
        <xdr:cNvSpPr txBox="1"/>
      </xdr:nvSpPr>
      <xdr:spPr>
        <a:xfrm>
          <a:off x="5956300" y="12700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13FB</a:t>
          </a:r>
        </a:p>
      </xdr:txBody>
    </xdr:sp>
    <xdr:clientData/>
  </xdr:oneCellAnchor>
  <xdr:oneCellAnchor>
    <xdr:from>
      <xdr:col>11</xdr:col>
      <xdr:colOff>19050</xdr:colOff>
      <xdr:row>6</xdr:row>
      <xdr:rowOff>161925</xdr:rowOff>
    </xdr:from>
    <xdr:ext cx="443391" cy="248851"/>
    <xdr:sp macro="" textlink="">
      <xdr:nvSpPr>
        <xdr:cNvPr id="103" name="TextBox 102">
          <a:extLst>
            <a:ext uri="{FF2B5EF4-FFF2-40B4-BE49-F238E27FC236}">
              <a16:creationId xmlns:a16="http://schemas.microsoft.com/office/drawing/2014/main" id="{EB35ED2A-EB7F-42F8-868A-7D769C38B08F}"/>
            </a:ext>
          </a:extLst>
        </xdr:cNvPr>
        <xdr:cNvSpPr txBox="1"/>
      </xdr:nvSpPr>
      <xdr:spPr>
        <a:xfrm>
          <a:off x="5248275" y="13049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01FB</a:t>
          </a:r>
        </a:p>
      </xdr:txBody>
    </xdr:sp>
    <xdr:clientData/>
  </xdr:oneCellAnchor>
  <xdr:oneCellAnchor>
    <xdr:from>
      <xdr:col>11</xdr:col>
      <xdr:colOff>476250</xdr:colOff>
      <xdr:row>3</xdr:row>
      <xdr:rowOff>95250</xdr:rowOff>
    </xdr:from>
    <xdr:ext cx="443391" cy="248851"/>
    <xdr:sp macro="" textlink="">
      <xdr:nvSpPr>
        <xdr:cNvPr id="104" name="TextBox 103">
          <a:extLst>
            <a:ext uri="{FF2B5EF4-FFF2-40B4-BE49-F238E27FC236}">
              <a16:creationId xmlns:a16="http://schemas.microsoft.com/office/drawing/2014/main" id="{18A133C5-5F57-49F3-94C4-99F1544CA1A8}"/>
            </a:ext>
          </a:extLst>
        </xdr:cNvPr>
        <xdr:cNvSpPr txBox="1"/>
      </xdr:nvSpPr>
      <xdr:spPr>
        <a:xfrm>
          <a:off x="5705475" y="6667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07FB</a:t>
          </a:r>
        </a:p>
      </xdr:txBody>
    </xdr:sp>
    <xdr:clientData/>
  </xdr:oneCellAnchor>
  <xdr:oneCellAnchor>
    <xdr:from>
      <xdr:col>11</xdr:col>
      <xdr:colOff>85725</xdr:colOff>
      <xdr:row>3</xdr:row>
      <xdr:rowOff>85725</xdr:rowOff>
    </xdr:from>
    <xdr:ext cx="443391" cy="248851"/>
    <xdr:sp macro="" textlink="">
      <xdr:nvSpPr>
        <xdr:cNvPr id="105" name="TextBox 104">
          <a:extLst>
            <a:ext uri="{FF2B5EF4-FFF2-40B4-BE49-F238E27FC236}">
              <a16:creationId xmlns:a16="http://schemas.microsoft.com/office/drawing/2014/main" id="{64C46AC1-0148-46F8-AF6D-A139033053AC}"/>
            </a:ext>
          </a:extLst>
        </xdr:cNvPr>
        <xdr:cNvSpPr txBox="1"/>
      </xdr:nvSpPr>
      <xdr:spPr>
        <a:xfrm>
          <a:off x="5314950" y="6572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04FB</a:t>
          </a:r>
        </a:p>
      </xdr:txBody>
    </xdr:sp>
    <xdr:clientData/>
  </xdr:oneCellAnchor>
  <xdr:oneCellAnchor>
    <xdr:from>
      <xdr:col>11</xdr:col>
      <xdr:colOff>438150</xdr:colOff>
      <xdr:row>5</xdr:row>
      <xdr:rowOff>161925</xdr:rowOff>
    </xdr:from>
    <xdr:ext cx="443391" cy="248851"/>
    <xdr:sp macro="" textlink="">
      <xdr:nvSpPr>
        <xdr:cNvPr id="106" name="TextBox 105">
          <a:extLst>
            <a:ext uri="{FF2B5EF4-FFF2-40B4-BE49-F238E27FC236}">
              <a16:creationId xmlns:a16="http://schemas.microsoft.com/office/drawing/2014/main" id="{ADE7EBEB-9B3D-499C-A620-6EC85F6B07D7}"/>
            </a:ext>
          </a:extLst>
        </xdr:cNvPr>
        <xdr:cNvSpPr txBox="1"/>
      </xdr:nvSpPr>
      <xdr:spPr>
        <a:xfrm>
          <a:off x="5667375" y="11144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08FB</a:t>
          </a:r>
        </a:p>
      </xdr:txBody>
    </xdr:sp>
    <xdr:clientData/>
  </xdr:oneCellAnchor>
  <xdr:oneCellAnchor>
    <xdr:from>
      <xdr:col>9</xdr:col>
      <xdr:colOff>552450</xdr:colOff>
      <xdr:row>5</xdr:row>
      <xdr:rowOff>85725</xdr:rowOff>
    </xdr:from>
    <xdr:ext cx="443391" cy="248851"/>
    <xdr:sp macro="" textlink="">
      <xdr:nvSpPr>
        <xdr:cNvPr id="107" name="TextBox 106">
          <a:extLst>
            <a:ext uri="{FF2B5EF4-FFF2-40B4-BE49-F238E27FC236}">
              <a16:creationId xmlns:a16="http://schemas.microsoft.com/office/drawing/2014/main" id="{5D237DAA-FC13-499F-A932-0F0540079E52}"/>
            </a:ext>
          </a:extLst>
        </xdr:cNvPr>
        <xdr:cNvSpPr txBox="1"/>
      </xdr:nvSpPr>
      <xdr:spPr>
        <a:xfrm>
          <a:off x="4933950" y="10382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09FB</a:t>
          </a:r>
        </a:p>
      </xdr:txBody>
    </xdr:sp>
    <xdr:clientData/>
  </xdr:oneCellAnchor>
  <xdr:oneCellAnchor>
    <xdr:from>
      <xdr:col>11</xdr:col>
      <xdr:colOff>419100</xdr:colOff>
      <xdr:row>5</xdr:row>
      <xdr:rowOff>0</xdr:rowOff>
    </xdr:from>
    <xdr:ext cx="443391" cy="248851"/>
    <xdr:sp macro="" textlink="">
      <xdr:nvSpPr>
        <xdr:cNvPr id="108" name="TextBox 107">
          <a:extLst>
            <a:ext uri="{FF2B5EF4-FFF2-40B4-BE49-F238E27FC236}">
              <a16:creationId xmlns:a16="http://schemas.microsoft.com/office/drawing/2014/main" id="{9282FEAC-AD76-4B79-83C1-F311E12DF9A3}"/>
            </a:ext>
          </a:extLst>
        </xdr:cNvPr>
        <xdr:cNvSpPr txBox="1"/>
      </xdr:nvSpPr>
      <xdr:spPr>
        <a:xfrm>
          <a:off x="5648325" y="9525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06FB</a:t>
          </a:r>
        </a:p>
      </xdr:txBody>
    </xdr:sp>
    <xdr:clientData/>
  </xdr:oneCellAnchor>
  <xdr:oneCellAnchor>
    <xdr:from>
      <xdr:col>9</xdr:col>
      <xdr:colOff>561975</xdr:colOff>
      <xdr:row>4</xdr:row>
      <xdr:rowOff>57150</xdr:rowOff>
    </xdr:from>
    <xdr:ext cx="443391" cy="248851"/>
    <xdr:sp macro="" textlink="">
      <xdr:nvSpPr>
        <xdr:cNvPr id="109" name="TextBox 108">
          <a:extLst>
            <a:ext uri="{FF2B5EF4-FFF2-40B4-BE49-F238E27FC236}">
              <a16:creationId xmlns:a16="http://schemas.microsoft.com/office/drawing/2014/main" id="{7854F0E2-1593-4141-B750-801CC66A6AC5}"/>
            </a:ext>
          </a:extLst>
        </xdr:cNvPr>
        <xdr:cNvSpPr txBox="1"/>
      </xdr:nvSpPr>
      <xdr:spPr>
        <a:xfrm>
          <a:off x="4943475" y="8191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05FB</a:t>
          </a:r>
        </a:p>
      </xdr:txBody>
    </xdr:sp>
    <xdr:clientData/>
  </xdr:oneCellAnchor>
  <xdr:oneCellAnchor>
    <xdr:from>
      <xdr:col>12</xdr:col>
      <xdr:colOff>47625</xdr:colOff>
      <xdr:row>4</xdr:row>
      <xdr:rowOff>57150</xdr:rowOff>
    </xdr:from>
    <xdr:ext cx="443391" cy="248851"/>
    <xdr:sp macro="" textlink="">
      <xdr:nvSpPr>
        <xdr:cNvPr id="110" name="TextBox 109">
          <a:extLst>
            <a:ext uri="{FF2B5EF4-FFF2-40B4-BE49-F238E27FC236}">
              <a16:creationId xmlns:a16="http://schemas.microsoft.com/office/drawing/2014/main" id="{03B304AF-7A41-4EF6-9E50-52B034F25841}"/>
            </a:ext>
          </a:extLst>
        </xdr:cNvPr>
        <xdr:cNvSpPr txBox="1"/>
      </xdr:nvSpPr>
      <xdr:spPr>
        <a:xfrm>
          <a:off x="5886450" y="81915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03FB</a:t>
          </a:r>
        </a:p>
      </xdr:txBody>
    </xdr:sp>
    <xdr:clientData/>
  </xdr:oneCellAnchor>
  <xdr:oneCellAnchor>
    <xdr:from>
      <xdr:col>13</xdr:col>
      <xdr:colOff>0</xdr:colOff>
      <xdr:row>10</xdr:row>
      <xdr:rowOff>47625</xdr:rowOff>
    </xdr:from>
    <xdr:ext cx="441980" cy="248851"/>
    <xdr:sp macro="" textlink="">
      <xdr:nvSpPr>
        <xdr:cNvPr id="111" name="TextBox 110">
          <a:extLst>
            <a:ext uri="{FF2B5EF4-FFF2-40B4-BE49-F238E27FC236}">
              <a16:creationId xmlns:a16="http://schemas.microsoft.com/office/drawing/2014/main" id="{F2969391-AD41-4317-B76B-AA4A49D66E5F}"/>
            </a:ext>
          </a:extLst>
        </xdr:cNvPr>
        <xdr:cNvSpPr txBox="1"/>
      </xdr:nvSpPr>
      <xdr:spPr>
        <a:xfrm>
          <a:off x="6448425" y="195262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05CS</a:t>
          </a:r>
        </a:p>
      </xdr:txBody>
    </xdr:sp>
    <xdr:clientData/>
  </xdr:oneCellAnchor>
  <xdr:oneCellAnchor>
    <xdr:from>
      <xdr:col>11</xdr:col>
      <xdr:colOff>381000</xdr:colOff>
      <xdr:row>8</xdr:row>
      <xdr:rowOff>95250</xdr:rowOff>
    </xdr:from>
    <xdr:ext cx="441980" cy="248851"/>
    <xdr:sp macro="" textlink="">
      <xdr:nvSpPr>
        <xdr:cNvPr id="112" name="TextBox 111">
          <a:extLst>
            <a:ext uri="{FF2B5EF4-FFF2-40B4-BE49-F238E27FC236}">
              <a16:creationId xmlns:a16="http://schemas.microsoft.com/office/drawing/2014/main" id="{D13B1D66-DE72-455A-B1DE-0CE34AE03A06}"/>
            </a:ext>
          </a:extLst>
        </xdr:cNvPr>
        <xdr:cNvSpPr txBox="1"/>
      </xdr:nvSpPr>
      <xdr:spPr>
        <a:xfrm>
          <a:off x="5610225" y="16192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06CS</a:t>
          </a:r>
        </a:p>
      </xdr:txBody>
    </xdr:sp>
    <xdr:clientData/>
  </xdr:oneCellAnchor>
  <xdr:oneCellAnchor>
    <xdr:from>
      <xdr:col>11</xdr:col>
      <xdr:colOff>0</xdr:colOff>
      <xdr:row>11</xdr:row>
      <xdr:rowOff>19050</xdr:rowOff>
    </xdr:from>
    <xdr:ext cx="441980" cy="248851"/>
    <xdr:sp macro="" textlink="">
      <xdr:nvSpPr>
        <xdr:cNvPr id="113" name="TextBox 112">
          <a:extLst>
            <a:ext uri="{FF2B5EF4-FFF2-40B4-BE49-F238E27FC236}">
              <a16:creationId xmlns:a16="http://schemas.microsoft.com/office/drawing/2014/main" id="{229849CD-7AB2-4A6A-8DBE-CEAC6B58F6B3}"/>
            </a:ext>
          </a:extLst>
        </xdr:cNvPr>
        <xdr:cNvSpPr txBox="1"/>
      </xdr:nvSpPr>
      <xdr:spPr>
        <a:xfrm>
          <a:off x="5229225" y="21145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07CS</a:t>
          </a:r>
        </a:p>
      </xdr:txBody>
    </xdr:sp>
    <xdr:clientData/>
  </xdr:oneCellAnchor>
  <xdr:oneCellAnchor>
    <xdr:from>
      <xdr:col>14</xdr:col>
      <xdr:colOff>257175</xdr:colOff>
      <xdr:row>8</xdr:row>
      <xdr:rowOff>171450</xdr:rowOff>
    </xdr:from>
    <xdr:ext cx="441980" cy="248851"/>
    <xdr:sp macro="" textlink="">
      <xdr:nvSpPr>
        <xdr:cNvPr id="114" name="TextBox 113">
          <a:extLst>
            <a:ext uri="{FF2B5EF4-FFF2-40B4-BE49-F238E27FC236}">
              <a16:creationId xmlns:a16="http://schemas.microsoft.com/office/drawing/2014/main" id="{DF45A87D-958B-45C7-BED5-50852A4D3B1F}"/>
            </a:ext>
          </a:extLst>
        </xdr:cNvPr>
        <xdr:cNvSpPr txBox="1"/>
      </xdr:nvSpPr>
      <xdr:spPr>
        <a:xfrm>
          <a:off x="7315200" y="16954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08CS</a:t>
          </a:r>
        </a:p>
      </xdr:txBody>
    </xdr:sp>
    <xdr:clientData/>
  </xdr:oneCellAnchor>
  <xdr:oneCellAnchor>
    <xdr:from>
      <xdr:col>32</xdr:col>
      <xdr:colOff>381000</xdr:colOff>
      <xdr:row>59</xdr:row>
      <xdr:rowOff>85725</xdr:rowOff>
    </xdr:from>
    <xdr:ext cx="441980" cy="248851"/>
    <xdr:sp macro="" textlink="">
      <xdr:nvSpPr>
        <xdr:cNvPr id="115" name="TextBox 114">
          <a:extLst>
            <a:ext uri="{FF2B5EF4-FFF2-40B4-BE49-F238E27FC236}">
              <a16:creationId xmlns:a16="http://schemas.microsoft.com/office/drawing/2014/main" id="{B1FFCCB2-3372-4C77-9355-580FDB633FCC}"/>
            </a:ext>
          </a:extLst>
        </xdr:cNvPr>
        <xdr:cNvSpPr txBox="1"/>
      </xdr:nvSpPr>
      <xdr:spPr>
        <a:xfrm>
          <a:off x="17602200" y="1132522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04CS</a:t>
          </a:r>
        </a:p>
      </xdr:txBody>
    </xdr:sp>
    <xdr:clientData/>
  </xdr:oneCellAnchor>
  <xdr:oneCellAnchor>
    <xdr:from>
      <xdr:col>31</xdr:col>
      <xdr:colOff>371475</xdr:colOff>
      <xdr:row>62</xdr:row>
      <xdr:rowOff>104775</xdr:rowOff>
    </xdr:from>
    <xdr:ext cx="443391" cy="248851"/>
    <xdr:sp macro="" textlink="">
      <xdr:nvSpPr>
        <xdr:cNvPr id="116" name="TextBox 115">
          <a:extLst>
            <a:ext uri="{FF2B5EF4-FFF2-40B4-BE49-F238E27FC236}">
              <a16:creationId xmlns:a16="http://schemas.microsoft.com/office/drawing/2014/main" id="{CEA9571C-EA84-43E3-B9ED-5A913B1F6989}"/>
            </a:ext>
          </a:extLst>
        </xdr:cNvPr>
        <xdr:cNvSpPr txBox="1"/>
      </xdr:nvSpPr>
      <xdr:spPr>
        <a:xfrm>
          <a:off x="16983075" y="1191577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11FB</a:t>
          </a:r>
        </a:p>
      </xdr:txBody>
    </xdr:sp>
    <xdr:clientData/>
  </xdr:oneCellAnchor>
  <xdr:oneCellAnchor>
    <xdr:from>
      <xdr:col>31</xdr:col>
      <xdr:colOff>47625</xdr:colOff>
      <xdr:row>62</xdr:row>
      <xdr:rowOff>66675</xdr:rowOff>
    </xdr:from>
    <xdr:ext cx="441980" cy="248851"/>
    <xdr:sp macro="" textlink="">
      <xdr:nvSpPr>
        <xdr:cNvPr id="117" name="TextBox 116">
          <a:extLst>
            <a:ext uri="{FF2B5EF4-FFF2-40B4-BE49-F238E27FC236}">
              <a16:creationId xmlns:a16="http://schemas.microsoft.com/office/drawing/2014/main" id="{04A122E2-345F-4406-841F-B1748FAA558D}"/>
            </a:ext>
          </a:extLst>
        </xdr:cNvPr>
        <xdr:cNvSpPr txBox="1"/>
      </xdr:nvSpPr>
      <xdr:spPr>
        <a:xfrm>
          <a:off x="16659225" y="1187767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03CS</a:t>
          </a:r>
        </a:p>
      </xdr:txBody>
    </xdr:sp>
    <xdr:clientData/>
  </xdr:oneCellAnchor>
  <xdr:oneCellAnchor>
    <xdr:from>
      <xdr:col>29</xdr:col>
      <xdr:colOff>285750</xdr:colOff>
      <xdr:row>61</xdr:row>
      <xdr:rowOff>111125</xdr:rowOff>
    </xdr:from>
    <xdr:ext cx="441980" cy="248851"/>
    <xdr:sp macro="" textlink="">
      <xdr:nvSpPr>
        <xdr:cNvPr id="118" name="TextBox 117">
          <a:extLst>
            <a:ext uri="{FF2B5EF4-FFF2-40B4-BE49-F238E27FC236}">
              <a16:creationId xmlns:a16="http://schemas.microsoft.com/office/drawing/2014/main" id="{99863A1F-EF39-43D6-83B4-CBB4606C383A}"/>
            </a:ext>
          </a:extLst>
        </xdr:cNvPr>
        <xdr:cNvSpPr txBox="1"/>
      </xdr:nvSpPr>
      <xdr:spPr>
        <a:xfrm>
          <a:off x="15678150" y="1173162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01CS</a:t>
          </a:r>
        </a:p>
      </xdr:txBody>
    </xdr:sp>
    <xdr:clientData/>
  </xdr:oneCellAnchor>
  <xdr:oneCellAnchor>
    <xdr:from>
      <xdr:col>30</xdr:col>
      <xdr:colOff>120650</xdr:colOff>
      <xdr:row>58</xdr:row>
      <xdr:rowOff>130175</xdr:rowOff>
    </xdr:from>
    <xdr:ext cx="441980" cy="248851"/>
    <xdr:sp macro="" textlink="">
      <xdr:nvSpPr>
        <xdr:cNvPr id="119" name="TextBox 118">
          <a:extLst>
            <a:ext uri="{FF2B5EF4-FFF2-40B4-BE49-F238E27FC236}">
              <a16:creationId xmlns:a16="http://schemas.microsoft.com/office/drawing/2014/main" id="{8C698DD8-9F6C-48A8-8159-EB3DC929A595}"/>
            </a:ext>
          </a:extLst>
        </xdr:cNvPr>
        <xdr:cNvSpPr txBox="1"/>
      </xdr:nvSpPr>
      <xdr:spPr>
        <a:xfrm>
          <a:off x="16122650" y="1117917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02CS</a:t>
          </a:r>
        </a:p>
      </xdr:txBody>
    </xdr:sp>
    <xdr:clientData/>
  </xdr:oneCellAnchor>
  <xdr:oneCellAnchor>
    <xdr:from>
      <xdr:col>29</xdr:col>
      <xdr:colOff>3175</xdr:colOff>
      <xdr:row>59</xdr:row>
      <xdr:rowOff>136525</xdr:rowOff>
    </xdr:from>
    <xdr:ext cx="443391" cy="248851"/>
    <xdr:sp macro="" textlink="">
      <xdr:nvSpPr>
        <xdr:cNvPr id="120" name="TextBox 119">
          <a:extLst>
            <a:ext uri="{FF2B5EF4-FFF2-40B4-BE49-F238E27FC236}">
              <a16:creationId xmlns:a16="http://schemas.microsoft.com/office/drawing/2014/main" id="{E79D82BE-7092-4786-AE19-B16E93C170F1}"/>
            </a:ext>
          </a:extLst>
        </xdr:cNvPr>
        <xdr:cNvSpPr txBox="1"/>
      </xdr:nvSpPr>
      <xdr:spPr>
        <a:xfrm>
          <a:off x="15395575" y="113760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02FB</a:t>
          </a:r>
        </a:p>
      </xdr:txBody>
    </xdr:sp>
    <xdr:clientData/>
  </xdr:oneCellAnchor>
  <xdr:oneCellAnchor>
    <xdr:from>
      <xdr:col>28</xdr:col>
      <xdr:colOff>123825</xdr:colOff>
      <xdr:row>59</xdr:row>
      <xdr:rowOff>88900</xdr:rowOff>
    </xdr:from>
    <xdr:ext cx="443391" cy="248851"/>
    <xdr:sp macro="" textlink="">
      <xdr:nvSpPr>
        <xdr:cNvPr id="121" name="TextBox 120">
          <a:extLst>
            <a:ext uri="{FF2B5EF4-FFF2-40B4-BE49-F238E27FC236}">
              <a16:creationId xmlns:a16="http://schemas.microsoft.com/office/drawing/2014/main" id="{8E9F7E66-E93C-484B-8040-07C7BB03CAB3}"/>
            </a:ext>
          </a:extLst>
        </xdr:cNvPr>
        <xdr:cNvSpPr txBox="1"/>
      </xdr:nvSpPr>
      <xdr:spPr>
        <a:xfrm>
          <a:off x="14906625" y="113284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10FB</a:t>
          </a:r>
        </a:p>
      </xdr:txBody>
    </xdr:sp>
    <xdr:clientData/>
  </xdr:oneCellAnchor>
  <xdr:oneCellAnchor>
    <xdr:from>
      <xdr:col>29</xdr:col>
      <xdr:colOff>330200</xdr:colOff>
      <xdr:row>58</xdr:row>
      <xdr:rowOff>34925</xdr:rowOff>
    </xdr:from>
    <xdr:ext cx="443391" cy="248851"/>
    <xdr:sp macro="" textlink="">
      <xdr:nvSpPr>
        <xdr:cNvPr id="122" name="TextBox 121">
          <a:extLst>
            <a:ext uri="{FF2B5EF4-FFF2-40B4-BE49-F238E27FC236}">
              <a16:creationId xmlns:a16="http://schemas.microsoft.com/office/drawing/2014/main" id="{235AC166-B3DF-4948-B89A-D9AD9E9A0CDC}"/>
            </a:ext>
          </a:extLst>
        </xdr:cNvPr>
        <xdr:cNvSpPr txBox="1"/>
      </xdr:nvSpPr>
      <xdr:spPr>
        <a:xfrm>
          <a:off x="15722600" y="110839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12FB</a:t>
          </a:r>
        </a:p>
      </xdr:txBody>
    </xdr:sp>
    <xdr:clientData/>
  </xdr:oneCellAnchor>
  <xdr:oneCellAnchor>
    <xdr:from>
      <xdr:col>29</xdr:col>
      <xdr:colOff>412750</xdr:colOff>
      <xdr:row>57</xdr:row>
      <xdr:rowOff>41275</xdr:rowOff>
    </xdr:from>
    <xdr:ext cx="443391" cy="248851"/>
    <xdr:sp macro="" textlink="">
      <xdr:nvSpPr>
        <xdr:cNvPr id="123" name="TextBox 122">
          <a:extLst>
            <a:ext uri="{FF2B5EF4-FFF2-40B4-BE49-F238E27FC236}">
              <a16:creationId xmlns:a16="http://schemas.microsoft.com/office/drawing/2014/main" id="{0B39AF25-A1A2-4762-9C42-9191B583F246}"/>
            </a:ext>
          </a:extLst>
        </xdr:cNvPr>
        <xdr:cNvSpPr txBox="1"/>
      </xdr:nvSpPr>
      <xdr:spPr>
        <a:xfrm>
          <a:off x="15805150" y="1089977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13FB</a:t>
          </a:r>
        </a:p>
      </xdr:txBody>
    </xdr:sp>
    <xdr:clientData/>
  </xdr:oneCellAnchor>
  <xdr:oneCellAnchor>
    <xdr:from>
      <xdr:col>28</xdr:col>
      <xdr:colOff>314325</xdr:colOff>
      <xdr:row>57</xdr:row>
      <xdr:rowOff>76200</xdr:rowOff>
    </xdr:from>
    <xdr:ext cx="443391" cy="248851"/>
    <xdr:sp macro="" textlink="">
      <xdr:nvSpPr>
        <xdr:cNvPr id="124" name="TextBox 123">
          <a:extLst>
            <a:ext uri="{FF2B5EF4-FFF2-40B4-BE49-F238E27FC236}">
              <a16:creationId xmlns:a16="http://schemas.microsoft.com/office/drawing/2014/main" id="{4E086CA5-5D67-43E0-B762-B61EE49B37B6}"/>
            </a:ext>
          </a:extLst>
        </xdr:cNvPr>
        <xdr:cNvSpPr txBox="1"/>
      </xdr:nvSpPr>
      <xdr:spPr>
        <a:xfrm>
          <a:off x="15097125" y="109347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01FB</a:t>
          </a:r>
        </a:p>
      </xdr:txBody>
    </xdr:sp>
    <xdr:clientData/>
  </xdr:oneCellAnchor>
  <xdr:oneCellAnchor>
    <xdr:from>
      <xdr:col>29</xdr:col>
      <xdr:colOff>161925</xdr:colOff>
      <xdr:row>54</xdr:row>
      <xdr:rowOff>9525</xdr:rowOff>
    </xdr:from>
    <xdr:ext cx="443391" cy="248851"/>
    <xdr:sp macro="" textlink="">
      <xdr:nvSpPr>
        <xdr:cNvPr id="125" name="TextBox 124">
          <a:extLst>
            <a:ext uri="{FF2B5EF4-FFF2-40B4-BE49-F238E27FC236}">
              <a16:creationId xmlns:a16="http://schemas.microsoft.com/office/drawing/2014/main" id="{28311717-CC34-4BBA-A29D-58CDC912D6EC}"/>
            </a:ext>
          </a:extLst>
        </xdr:cNvPr>
        <xdr:cNvSpPr txBox="1"/>
      </xdr:nvSpPr>
      <xdr:spPr>
        <a:xfrm>
          <a:off x="15554325" y="102965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07FB</a:t>
          </a:r>
        </a:p>
      </xdr:txBody>
    </xdr:sp>
    <xdr:clientData/>
  </xdr:oneCellAnchor>
  <xdr:oneCellAnchor>
    <xdr:from>
      <xdr:col>28</xdr:col>
      <xdr:colOff>381000</xdr:colOff>
      <xdr:row>54</xdr:row>
      <xdr:rowOff>0</xdr:rowOff>
    </xdr:from>
    <xdr:ext cx="443391" cy="248851"/>
    <xdr:sp macro="" textlink="">
      <xdr:nvSpPr>
        <xdr:cNvPr id="126" name="TextBox 125">
          <a:extLst>
            <a:ext uri="{FF2B5EF4-FFF2-40B4-BE49-F238E27FC236}">
              <a16:creationId xmlns:a16="http://schemas.microsoft.com/office/drawing/2014/main" id="{3B49E8A5-3B7E-43F7-866B-E6F18FFB740A}"/>
            </a:ext>
          </a:extLst>
        </xdr:cNvPr>
        <xdr:cNvSpPr txBox="1"/>
      </xdr:nvSpPr>
      <xdr:spPr>
        <a:xfrm>
          <a:off x="15163800" y="102870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04FB</a:t>
          </a:r>
        </a:p>
      </xdr:txBody>
    </xdr:sp>
    <xdr:clientData/>
  </xdr:oneCellAnchor>
  <xdr:oneCellAnchor>
    <xdr:from>
      <xdr:col>29</xdr:col>
      <xdr:colOff>123825</xdr:colOff>
      <xdr:row>56</xdr:row>
      <xdr:rowOff>76200</xdr:rowOff>
    </xdr:from>
    <xdr:ext cx="443391" cy="248851"/>
    <xdr:sp macro="" textlink="">
      <xdr:nvSpPr>
        <xdr:cNvPr id="127" name="TextBox 126">
          <a:extLst>
            <a:ext uri="{FF2B5EF4-FFF2-40B4-BE49-F238E27FC236}">
              <a16:creationId xmlns:a16="http://schemas.microsoft.com/office/drawing/2014/main" id="{1896187B-BFF9-48AB-B7E3-4D025AD006E6}"/>
            </a:ext>
          </a:extLst>
        </xdr:cNvPr>
        <xdr:cNvSpPr txBox="1"/>
      </xdr:nvSpPr>
      <xdr:spPr>
        <a:xfrm>
          <a:off x="15516225" y="107442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08FB</a:t>
          </a:r>
        </a:p>
      </xdr:txBody>
    </xdr:sp>
    <xdr:clientData/>
  </xdr:oneCellAnchor>
  <xdr:oneCellAnchor>
    <xdr:from>
      <xdr:col>28</xdr:col>
      <xdr:colOff>0</xdr:colOff>
      <xdr:row>56</xdr:row>
      <xdr:rowOff>0</xdr:rowOff>
    </xdr:from>
    <xdr:ext cx="443391" cy="248851"/>
    <xdr:sp macro="" textlink="">
      <xdr:nvSpPr>
        <xdr:cNvPr id="128" name="TextBox 127">
          <a:extLst>
            <a:ext uri="{FF2B5EF4-FFF2-40B4-BE49-F238E27FC236}">
              <a16:creationId xmlns:a16="http://schemas.microsoft.com/office/drawing/2014/main" id="{9BE75B8F-8824-4C5A-BF21-67E63543ABED}"/>
            </a:ext>
          </a:extLst>
        </xdr:cNvPr>
        <xdr:cNvSpPr txBox="1"/>
      </xdr:nvSpPr>
      <xdr:spPr>
        <a:xfrm>
          <a:off x="14782800" y="10668000"/>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09FB</a:t>
          </a:r>
        </a:p>
      </xdr:txBody>
    </xdr:sp>
    <xdr:clientData/>
  </xdr:oneCellAnchor>
  <xdr:oneCellAnchor>
    <xdr:from>
      <xdr:col>29</xdr:col>
      <xdr:colOff>104775</xdr:colOff>
      <xdr:row>55</xdr:row>
      <xdr:rowOff>104775</xdr:rowOff>
    </xdr:from>
    <xdr:ext cx="443391" cy="248851"/>
    <xdr:sp macro="" textlink="">
      <xdr:nvSpPr>
        <xdr:cNvPr id="129" name="TextBox 128">
          <a:extLst>
            <a:ext uri="{FF2B5EF4-FFF2-40B4-BE49-F238E27FC236}">
              <a16:creationId xmlns:a16="http://schemas.microsoft.com/office/drawing/2014/main" id="{E33DBD45-3683-4E66-8A3B-B57914AC3B27}"/>
            </a:ext>
          </a:extLst>
        </xdr:cNvPr>
        <xdr:cNvSpPr txBox="1"/>
      </xdr:nvSpPr>
      <xdr:spPr>
        <a:xfrm>
          <a:off x="15497175" y="1058227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06FB</a:t>
          </a:r>
        </a:p>
      </xdr:txBody>
    </xdr:sp>
    <xdr:clientData/>
  </xdr:oneCellAnchor>
  <xdr:oneCellAnchor>
    <xdr:from>
      <xdr:col>28</xdr:col>
      <xdr:colOff>9525</xdr:colOff>
      <xdr:row>54</xdr:row>
      <xdr:rowOff>161925</xdr:rowOff>
    </xdr:from>
    <xdr:ext cx="443391" cy="248851"/>
    <xdr:sp macro="" textlink="">
      <xdr:nvSpPr>
        <xdr:cNvPr id="130" name="TextBox 129">
          <a:extLst>
            <a:ext uri="{FF2B5EF4-FFF2-40B4-BE49-F238E27FC236}">
              <a16:creationId xmlns:a16="http://schemas.microsoft.com/office/drawing/2014/main" id="{89FB7516-D976-44FE-A5C3-3FD2D9BF0BD3}"/>
            </a:ext>
          </a:extLst>
        </xdr:cNvPr>
        <xdr:cNvSpPr txBox="1"/>
      </xdr:nvSpPr>
      <xdr:spPr>
        <a:xfrm>
          <a:off x="14792325" y="104489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05FB</a:t>
          </a:r>
        </a:p>
      </xdr:txBody>
    </xdr:sp>
    <xdr:clientData/>
  </xdr:oneCellAnchor>
  <xdr:oneCellAnchor>
    <xdr:from>
      <xdr:col>29</xdr:col>
      <xdr:colOff>342900</xdr:colOff>
      <xdr:row>54</xdr:row>
      <xdr:rowOff>161925</xdr:rowOff>
    </xdr:from>
    <xdr:ext cx="443391" cy="248851"/>
    <xdr:sp macro="" textlink="">
      <xdr:nvSpPr>
        <xdr:cNvPr id="131" name="TextBox 130">
          <a:extLst>
            <a:ext uri="{FF2B5EF4-FFF2-40B4-BE49-F238E27FC236}">
              <a16:creationId xmlns:a16="http://schemas.microsoft.com/office/drawing/2014/main" id="{22184E96-26E8-487C-BB9F-442FACA74C5B}"/>
            </a:ext>
          </a:extLst>
        </xdr:cNvPr>
        <xdr:cNvSpPr txBox="1"/>
      </xdr:nvSpPr>
      <xdr:spPr>
        <a:xfrm>
          <a:off x="15735300" y="10448925"/>
          <a:ext cx="4433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03FB</a:t>
          </a:r>
        </a:p>
      </xdr:txBody>
    </xdr:sp>
    <xdr:clientData/>
  </xdr:oneCellAnchor>
  <xdr:oneCellAnchor>
    <xdr:from>
      <xdr:col>30</xdr:col>
      <xdr:colOff>161925</xdr:colOff>
      <xdr:row>60</xdr:row>
      <xdr:rowOff>161925</xdr:rowOff>
    </xdr:from>
    <xdr:ext cx="441980" cy="248851"/>
    <xdr:sp macro="" textlink="">
      <xdr:nvSpPr>
        <xdr:cNvPr id="132" name="TextBox 131">
          <a:extLst>
            <a:ext uri="{FF2B5EF4-FFF2-40B4-BE49-F238E27FC236}">
              <a16:creationId xmlns:a16="http://schemas.microsoft.com/office/drawing/2014/main" id="{6346DC53-DD4F-41AD-9568-F6EAD4695E62}"/>
            </a:ext>
          </a:extLst>
        </xdr:cNvPr>
        <xdr:cNvSpPr txBox="1"/>
      </xdr:nvSpPr>
      <xdr:spPr>
        <a:xfrm>
          <a:off x="16163925" y="1159192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05CS</a:t>
          </a:r>
        </a:p>
      </xdr:txBody>
    </xdr:sp>
    <xdr:clientData/>
  </xdr:oneCellAnchor>
  <xdr:oneCellAnchor>
    <xdr:from>
      <xdr:col>29</xdr:col>
      <xdr:colOff>66675</xdr:colOff>
      <xdr:row>59</xdr:row>
      <xdr:rowOff>9525</xdr:rowOff>
    </xdr:from>
    <xdr:ext cx="441980" cy="248851"/>
    <xdr:sp macro="" textlink="">
      <xdr:nvSpPr>
        <xdr:cNvPr id="133" name="TextBox 132">
          <a:extLst>
            <a:ext uri="{FF2B5EF4-FFF2-40B4-BE49-F238E27FC236}">
              <a16:creationId xmlns:a16="http://schemas.microsoft.com/office/drawing/2014/main" id="{1C73C379-9DB6-4AA4-86FA-54290D1789C1}"/>
            </a:ext>
          </a:extLst>
        </xdr:cNvPr>
        <xdr:cNvSpPr txBox="1"/>
      </xdr:nvSpPr>
      <xdr:spPr>
        <a:xfrm>
          <a:off x="15459075" y="1124902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06CS</a:t>
          </a:r>
        </a:p>
      </xdr:txBody>
    </xdr:sp>
    <xdr:clientData/>
  </xdr:oneCellAnchor>
  <xdr:oneCellAnchor>
    <xdr:from>
      <xdr:col>28</xdr:col>
      <xdr:colOff>304800</xdr:colOff>
      <xdr:row>62</xdr:row>
      <xdr:rowOff>47625</xdr:rowOff>
    </xdr:from>
    <xdr:ext cx="441980" cy="248851"/>
    <xdr:sp macro="" textlink="">
      <xdr:nvSpPr>
        <xdr:cNvPr id="134" name="TextBox 133">
          <a:extLst>
            <a:ext uri="{FF2B5EF4-FFF2-40B4-BE49-F238E27FC236}">
              <a16:creationId xmlns:a16="http://schemas.microsoft.com/office/drawing/2014/main" id="{98EA8253-F352-4FC5-869E-3A0686C33977}"/>
            </a:ext>
          </a:extLst>
        </xdr:cNvPr>
        <xdr:cNvSpPr txBox="1"/>
      </xdr:nvSpPr>
      <xdr:spPr>
        <a:xfrm>
          <a:off x="15087600" y="11858625"/>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07CS</a:t>
          </a:r>
        </a:p>
      </xdr:txBody>
    </xdr:sp>
    <xdr:clientData/>
  </xdr:oneCellAnchor>
  <xdr:oneCellAnchor>
    <xdr:from>
      <xdr:col>31</xdr:col>
      <xdr:colOff>552450</xdr:colOff>
      <xdr:row>59</xdr:row>
      <xdr:rowOff>57150</xdr:rowOff>
    </xdr:from>
    <xdr:ext cx="441980" cy="248851"/>
    <xdr:sp macro="" textlink="">
      <xdr:nvSpPr>
        <xdr:cNvPr id="135" name="TextBox 134">
          <a:extLst>
            <a:ext uri="{FF2B5EF4-FFF2-40B4-BE49-F238E27FC236}">
              <a16:creationId xmlns:a16="http://schemas.microsoft.com/office/drawing/2014/main" id="{FC97C95D-4971-45C1-BCB8-EF1411224D58}"/>
            </a:ext>
          </a:extLst>
        </xdr:cNvPr>
        <xdr:cNvSpPr txBox="1"/>
      </xdr:nvSpPr>
      <xdr:spPr>
        <a:xfrm>
          <a:off x="17164050" y="11296650"/>
          <a:ext cx="44198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08CS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4"/>
  <sheetViews>
    <sheetView tabSelected="1" zoomScale="70" zoomScaleNormal="70" workbookViewId="0">
      <pane xSplit="1" ySplit="1" topLeftCell="B2" activePane="bottomRight" state="frozen"/>
      <selection pane="topRight" activeCell="B1" sqref="B1"/>
      <selection pane="bottomLeft" activeCell="A2" sqref="A2"/>
      <selection pane="bottomRight"/>
    </sheetView>
  </sheetViews>
  <sheetFormatPr defaultColWidth="9.140625" defaultRowHeight="15" x14ac:dyDescent="0.25"/>
  <cols>
    <col min="1" max="1" width="9.140625" style="31"/>
    <col min="2" max="2" width="26.28515625" style="31" customWidth="1"/>
    <col min="3" max="3" width="10.28515625" style="31" customWidth="1"/>
    <col min="4" max="4" width="11.85546875" style="31" customWidth="1"/>
    <col min="5" max="5" width="14.28515625" style="31" customWidth="1"/>
    <col min="6" max="6" width="18.42578125" style="31" customWidth="1"/>
    <col min="7" max="7" width="13.5703125" style="31" customWidth="1"/>
    <col min="8" max="8" width="13.7109375" style="31" customWidth="1"/>
    <col min="9" max="9" width="18" style="31" customWidth="1"/>
    <col min="10" max="10" width="15.42578125" style="31" customWidth="1"/>
    <col min="11" max="11" width="13.7109375" style="31" customWidth="1"/>
    <col min="12" max="12" width="14.7109375" style="31" customWidth="1"/>
    <col min="13" max="13" width="15.7109375" style="31" customWidth="1"/>
    <col min="14" max="15" width="13.28515625" style="31" customWidth="1"/>
    <col min="16" max="16" width="14" style="31" customWidth="1"/>
    <col min="17" max="18" width="14.28515625" style="31" customWidth="1"/>
    <col min="19" max="19" width="15.42578125" style="31" customWidth="1"/>
    <col min="20" max="20" width="14.28515625" style="31" customWidth="1"/>
    <col min="21" max="22" width="17.28515625" style="6" customWidth="1"/>
    <col min="23" max="23" width="16.5703125" style="6" customWidth="1"/>
    <col min="24" max="25" width="16.7109375" style="6" customWidth="1"/>
    <col min="26" max="26" width="17.28515625" style="6" customWidth="1"/>
    <col min="27" max="27" width="16.140625" style="6" customWidth="1"/>
    <col min="28" max="28" width="17.5703125" style="6" customWidth="1"/>
    <col min="29" max="29" width="22.85546875" style="31" customWidth="1"/>
    <col min="30" max="30" width="20" style="31" customWidth="1"/>
    <col min="31" max="31" width="15.85546875" style="31" customWidth="1"/>
    <col min="32" max="32" width="22.85546875" style="31" customWidth="1"/>
    <col min="33" max="33" width="11.42578125" style="31" customWidth="1"/>
    <col min="34" max="34" width="12.5703125" style="31" customWidth="1"/>
    <col min="35" max="36" width="11.42578125" style="31" customWidth="1"/>
    <col min="37" max="39" width="14.7109375" style="31" customWidth="1"/>
    <col min="40" max="40" width="17.5703125" style="31" customWidth="1"/>
    <col min="41" max="41" width="24.85546875" style="6" customWidth="1"/>
    <col min="42" max="42" width="25.28515625" style="31" customWidth="1"/>
    <col min="43" max="43" width="26.140625" style="31" customWidth="1"/>
    <col min="44" max="45" width="36.140625" style="31" customWidth="1"/>
    <col min="46" max="46" width="15.42578125" style="31" customWidth="1"/>
    <col min="47" max="47" width="45.140625" style="31" customWidth="1"/>
    <col min="48" max="48" width="43.28515625" style="31" customWidth="1"/>
    <col min="49" max="49" width="49.5703125" style="31" customWidth="1"/>
    <col min="50" max="50" width="54.42578125" style="31" customWidth="1"/>
    <col min="51" max="54" width="41.85546875" style="31" customWidth="1"/>
    <col min="55" max="55" width="65.42578125" style="31" customWidth="1"/>
    <col min="56" max="16384" width="9.140625" style="31"/>
  </cols>
  <sheetData>
    <row r="1" spans="1:55" ht="71.25" customHeight="1" x14ac:dyDescent="0.25">
      <c r="A1" s="1" t="s">
        <v>0</v>
      </c>
      <c r="B1" s="1" t="s">
        <v>1</v>
      </c>
      <c r="C1" s="1" t="s">
        <v>2</v>
      </c>
      <c r="D1" s="1" t="s">
        <v>3</v>
      </c>
      <c r="E1" s="1" t="s">
        <v>4</v>
      </c>
      <c r="F1" s="1" t="s">
        <v>5</v>
      </c>
      <c r="G1" s="1" t="s">
        <v>6</v>
      </c>
      <c r="H1" s="1" t="s">
        <v>472</v>
      </c>
      <c r="I1" s="1" t="s">
        <v>438</v>
      </c>
      <c r="J1" s="1" t="s">
        <v>437</v>
      </c>
      <c r="K1" s="1" t="s">
        <v>7</v>
      </c>
      <c r="L1" s="1" t="s">
        <v>8</v>
      </c>
      <c r="M1" s="1" t="s">
        <v>9</v>
      </c>
      <c r="N1" s="1" t="s">
        <v>10</v>
      </c>
      <c r="O1" s="1" t="s">
        <v>11</v>
      </c>
      <c r="P1" s="1" t="s">
        <v>12</v>
      </c>
      <c r="Q1" s="1" t="s">
        <v>449</v>
      </c>
      <c r="R1" s="1" t="s">
        <v>13</v>
      </c>
      <c r="S1" s="1" t="s">
        <v>20</v>
      </c>
      <c r="T1" s="1" t="s">
        <v>452</v>
      </c>
      <c r="U1" s="1" t="s">
        <v>14</v>
      </c>
      <c r="V1" s="1" t="s">
        <v>453</v>
      </c>
      <c r="W1" s="1" t="s">
        <v>15</v>
      </c>
      <c r="X1" s="1" t="s">
        <v>16</v>
      </c>
      <c r="Y1" s="1" t="s">
        <v>17</v>
      </c>
      <c r="Z1" s="1" t="s">
        <v>456</v>
      </c>
      <c r="AA1" s="1" t="s">
        <v>18</v>
      </c>
      <c r="AB1" s="1" t="s">
        <v>19</v>
      </c>
      <c r="AC1" s="1" t="s">
        <v>28</v>
      </c>
      <c r="AD1" s="1" t="s">
        <v>26</v>
      </c>
      <c r="AE1" s="1" t="s">
        <v>27</v>
      </c>
      <c r="AF1" s="1" t="s">
        <v>29</v>
      </c>
      <c r="AG1" s="1" t="s">
        <v>21</v>
      </c>
      <c r="AH1" s="1" t="s">
        <v>24</v>
      </c>
      <c r="AI1" s="1" t="s">
        <v>22</v>
      </c>
      <c r="AJ1" s="1" t="s">
        <v>23</v>
      </c>
      <c r="AK1" s="1" t="s">
        <v>25</v>
      </c>
      <c r="AL1" s="1" t="s">
        <v>23</v>
      </c>
      <c r="AM1" s="1" t="s">
        <v>450</v>
      </c>
      <c r="AN1" s="29" t="s">
        <v>41</v>
      </c>
      <c r="AO1" s="1" t="s">
        <v>473</v>
      </c>
      <c r="AP1" s="1" t="s">
        <v>432</v>
      </c>
      <c r="AQ1" s="1" t="s">
        <v>457</v>
      </c>
      <c r="AR1" s="1" t="s">
        <v>30</v>
      </c>
      <c r="AS1" s="1" t="s">
        <v>31</v>
      </c>
      <c r="AT1" s="1" t="s">
        <v>32</v>
      </c>
      <c r="AU1" s="1" t="s">
        <v>33</v>
      </c>
      <c r="AV1" s="1" t="s">
        <v>34</v>
      </c>
      <c r="AW1" s="1" t="s">
        <v>35</v>
      </c>
      <c r="AX1" s="1" t="s">
        <v>36</v>
      </c>
      <c r="AY1" s="1" t="s">
        <v>37</v>
      </c>
      <c r="AZ1" s="1" t="s">
        <v>38</v>
      </c>
      <c r="BA1" s="1" t="s">
        <v>39</v>
      </c>
      <c r="BB1" s="1" t="s">
        <v>40</v>
      </c>
    </row>
    <row r="2" spans="1:55" ht="342.75" customHeight="1" x14ac:dyDescent="0.25">
      <c r="A2" s="10" t="s">
        <v>42</v>
      </c>
      <c r="B2" s="2" t="s">
        <v>43</v>
      </c>
      <c r="C2" s="2">
        <v>409</v>
      </c>
      <c r="D2" s="2" t="s">
        <v>44</v>
      </c>
      <c r="E2" s="2" t="s">
        <v>45</v>
      </c>
      <c r="F2" s="2" t="s">
        <v>442</v>
      </c>
      <c r="G2" s="2" t="s">
        <v>46</v>
      </c>
      <c r="H2" s="2">
        <v>4</v>
      </c>
      <c r="I2" s="2">
        <v>1</v>
      </c>
      <c r="J2" s="2" t="s">
        <v>60</v>
      </c>
      <c r="K2" s="2">
        <v>1</v>
      </c>
      <c r="L2" s="2" t="s">
        <v>47</v>
      </c>
      <c r="M2" s="2">
        <v>10.5</v>
      </c>
      <c r="N2" s="2">
        <v>24.61</v>
      </c>
      <c r="O2" s="4">
        <v>3580.2628</v>
      </c>
      <c r="P2" s="3">
        <v>4030</v>
      </c>
      <c r="Q2" s="3" t="s">
        <v>48</v>
      </c>
      <c r="R2" s="3">
        <v>91</v>
      </c>
      <c r="S2" s="3">
        <v>0</v>
      </c>
      <c r="T2" s="3">
        <v>135</v>
      </c>
      <c r="U2" s="2" t="s">
        <v>49</v>
      </c>
      <c r="V2" s="2">
        <v>123.6</v>
      </c>
      <c r="W2" s="2" t="s">
        <v>50</v>
      </c>
      <c r="X2" s="2" t="s">
        <v>51</v>
      </c>
      <c r="Y2" s="2" t="s">
        <v>52</v>
      </c>
      <c r="Z2" s="2" t="s">
        <v>53</v>
      </c>
      <c r="AA2" s="2" t="s">
        <v>54</v>
      </c>
      <c r="AB2" s="2" t="s">
        <v>55</v>
      </c>
      <c r="AC2" s="2" t="s">
        <v>57</v>
      </c>
      <c r="AD2" s="2" t="s">
        <v>56</v>
      </c>
      <c r="AE2" s="3">
        <v>0</v>
      </c>
      <c r="AF2" s="2" t="s">
        <v>58</v>
      </c>
      <c r="AG2" s="3">
        <v>3.05</v>
      </c>
      <c r="AH2" s="3">
        <v>10</v>
      </c>
      <c r="AI2" s="3">
        <v>0.7</v>
      </c>
      <c r="AJ2" s="3">
        <v>23</v>
      </c>
      <c r="AK2" s="3">
        <v>2.2599999999999998</v>
      </c>
      <c r="AL2" s="2">
        <v>22.6</v>
      </c>
      <c r="AM2" s="3">
        <v>2.2599999999999998</v>
      </c>
      <c r="AN2" s="3"/>
      <c r="AO2" s="2"/>
      <c r="AP2" s="2" t="s">
        <v>459</v>
      </c>
      <c r="AQ2" s="2" t="s">
        <v>458</v>
      </c>
      <c r="AR2" s="19" t="s">
        <v>59</v>
      </c>
      <c r="AS2" s="2" t="s">
        <v>474</v>
      </c>
      <c r="AT2" s="2" t="s">
        <v>61</v>
      </c>
      <c r="AU2" s="19" t="s">
        <v>62</v>
      </c>
      <c r="AV2" s="2" t="s">
        <v>63</v>
      </c>
      <c r="AW2" s="2" t="s">
        <v>64</v>
      </c>
      <c r="AX2" s="2" t="s">
        <v>65</v>
      </c>
      <c r="AY2" s="2" t="s">
        <v>66</v>
      </c>
      <c r="AZ2" s="2" t="s">
        <v>67</v>
      </c>
      <c r="BA2" s="2" t="s">
        <v>475</v>
      </c>
      <c r="BB2" s="2"/>
      <c r="BC2" s="32"/>
    </row>
    <row r="3" spans="1:55" ht="255" x14ac:dyDescent="0.25">
      <c r="A3" s="10" t="s">
        <v>68</v>
      </c>
      <c r="B3" s="2" t="s">
        <v>69</v>
      </c>
      <c r="C3" s="2">
        <v>412</v>
      </c>
      <c r="D3" s="2" t="s">
        <v>439</v>
      </c>
      <c r="E3" s="2" t="s">
        <v>70</v>
      </c>
      <c r="F3" s="2" t="s">
        <v>443</v>
      </c>
      <c r="G3" s="2" t="s">
        <v>46</v>
      </c>
      <c r="H3" s="2">
        <v>3</v>
      </c>
      <c r="I3" s="2">
        <v>4</v>
      </c>
      <c r="J3" s="2" t="s">
        <v>60</v>
      </c>
      <c r="K3" s="2">
        <v>1</v>
      </c>
      <c r="L3" s="2" t="s">
        <v>71</v>
      </c>
      <c r="M3" s="2">
        <v>10.5</v>
      </c>
      <c r="N3" s="2">
        <v>24.65</v>
      </c>
      <c r="O3" s="4">
        <v>3586.0819999999994</v>
      </c>
      <c r="P3" s="3">
        <v>4040</v>
      </c>
      <c r="Q3" s="3" t="s">
        <v>48</v>
      </c>
      <c r="R3" s="3">
        <v>126</v>
      </c>
      <c r="S3" s="3">
        <v>0</v>
      </c>
      <c r="T3" s="3">
        <v>135</v>
      </c>
      <c r="U3" s="2" t="s">
        <v>72</v>
      </c>
      <c r="V3" s="2">
        <v>131.30000000000001</v>
      </c>
      <c r="W3" s="2" t="s">
        <v>73</v>
      </c>
      <c r="X3" s="8" t="s">
        <v>74</v>
      </c>
      <c r="Y3" s="8" t="s">
        <v>75</v>
      </c>
      <c r="Z3" s="8" t="s">
        <v>76</v>
      </c>
      <c r="AA3" s="2" t="s">
        <v>77</v>
      </c>
      <c r="AB3" s="2" t="s">
        <v>55</v>
      </c>
      <c r="AC3" s="2" t="s">
        <v>79</v>
      </c>
      <c r="AD3" s="2" t="s">
        <v>78</v>
      </c>
      <c r="AE3" s="3">
        <v>0</v>
      </c>
      <c r="AF3" s="2" t="s">
        <v>80</v>
      </c>
      <c r="AG3" s="3">
        <v>3.05</v>
      </c>
      <c r="AH3" s="3">
        <v>10</v>
      </c>
      <c r="AI3" s="3">
        <v>1.62</v>
      </c>
      <c r="AJ3" s="3">
        <v>53</v>
      </c>
      <c r="AK3" s="3">
        <v>5.33</v>
      </c>
      <c r="AL3" s="2">
        <v>53.3</v>
      </c>
      <c r="AM3" s="3">
        <v>5.33</v>
      </c>
      <c r="AN3" s="3"/>
      <c r="AO3" s="2"/>
      <c r="AP3" s="2" t="s">
        <v>433</v>
      </c>
      <c r="AQ3" s="3"/>
      <c r="AR3" s="19" t="s">
        <v>81</v>
      </c>
      <c r="AS3" s="2" t="s">
        <v>476</v>
      </c>
      <c r="AT3" s="2" t="s">
        <v>61</v>
      </c>
      <c r="AU3" s="20" t="s">
        <v>82</v>
      </c>
      <c r="AV3" s="2" t="s">
        <v>83</v>
      </c>
      <c r="AW3" s="2" t="s">
        <v>84</v>
      </c>
      <c r="AX3" s="2" t="s">
        <v>85</v>
      </c>
      <c r="AY3" s="2" t="s">
        <v>86</v>
      </c>
      <c r="AZ3" s="2" t="s">
        <v>87</v>
      </c>
      <c r="BA3" s="2" t="s">
        <v>477</v>
      </c>
      <c r="BB3" s="2"/>
      <c r="BC3" s="32"/>
    </row>
    <row r="4" spans="1:55" ht="288" x14ac:dyDescent="0.25">
      <c r="A4" s="10" t="s">
        <v>88</v>
      </c>
      <c r="B4" s="2" t="s">
        <v>89</v>
      </c>
      <c r="C4" s="2">
        <v>415</v>
      </c>
      <c r="D4" s="2" t="s">
        <v>90</v>
      </c>
      <c r="E4" s="2" t="s">
        <v>91</v>
      </c>
      <c r="F4" s="2" t="s">
        <v>444</v>
      </c>
      <c r="G4" s="2" t="s">
        <v>46</v>
      </c>
      <c r="H4" s="2">
        <v>4</v>
      </c>
      <c r="I4" s="2">
        <v>2</v>
      </c>
      <c r="J4" s="2" t="s">
        <v>60</v>
      </c>
      <c r="K4" s="2">
        <v>1</v>
      </c>
      <c r="L4" s="2" t="s">
        <v>71</v>
      </c>
      <c r="M4" s="2">
        <v>10.5</v>
      </c>
      <c r="N4" s="2">
        <v>24.68</v>
      </c>
      <c r="O4" s="4">
        <v>3590.4463999999998</v>
      </c>
      <c r="P4" s="3">
        <v>3900</v>
      </c>
      <c r="Q4" s="3" t="s">
        <v>48</v>
      </c>
      <c r="R4" s="3">
        <v>168</v>
      </c>
      <c r="S4" s="3">
        <v>0</v>
      </c>
      <c r="T4" s="3">
        <v>168</v>
      </c>
      <c r="U4" s="2" t="s">
        <v>92</v>
      </c>
      <c r="V4" s="28">
        <v>168</v>
      </c>
      <c r="W4" s="2" t="s">
        <v>93</v>
      </c>
      <c r="X4" s="2" t="s">
        <v>94</v>
      </c>
      <c r="Y4" s="2" t="s">
        <v>95</v>
      </c>
      <c r="Z4" s="2" t="s">
        <v>96</v>
      </c>
      <c r="AA4" s="2" t="s">
        <v>54</v>
      </c>
      <c r="AB4" s="2" t="s">
        <v>55</v>
      </c>
      <c r="AC4" s="2" t="s">
        <v>98</v>
      </c>
      <c r="AD4" s="2" t="s">
        <v>97</v>
      </c>
      <c r="AE4" s="3">
        <v>0</v>
      </c>
      <c r="AF4" s="2" t="s">
        <v>99</v>
      </c>
      <c r="AG4" s="3">
        <v>3.05</v>
      </c>
      <c r="AH4" s="3">
        <v>10</v>
      </c>
      <c r="AI4" s="3">
        <v>0.34</v>
      </c>
      <c r="AJ4" s="3">
        <v>11</v>
      </c>
      <c r="AK4" s="3">
        <v>1.08</v>
      </c>
      <c r="AL4" s="2">
        <v>10.8</v>
      </c>
      <c r="AM4" s="3">
        <v>1.08</v>
      </c>
      <c r="AN4" s="3">
        <f>+SUM(AK2:AK9)</f>
        <v>27.67</v>
      </c>
      <c r="AO4" s="2" t="s">
        <v>106</v>
      </c>
      <c r="AP4" s="2" t="s">
        <v>460</v>
      </c>
      <c r="AQ4" s="3" t="s">
        <v>461</v>
      </c>
      <c r="AR4" s="19" t="s">
        <v>100</v>
      </c>
      <c r="AS4" s="2" t="s">
        <v>478</v>
      </c>
      <c r="AT4" s="2" t="s">
        <v>61</v>
      </c>
      <c r="AU4" s="19" t="s">
        <v>101</v>
      </c>
      <c r="AV4" s="2" t="s">
        <v>102</v>
      </c>
      <c r="AW4" s="2" t="s">
        <v>103</v>
      </c>
      <c r="AX4" s="2" t="s">
        <v>104</v>
      </c>
      <c r="AY4" s="2" t="s">
        <v>86</v>
      </c>
      <c r="AZ4" s="2" t="s">
        <v>105</v>
      </c>
      <c r="BA4" s="2" t="s">
        <v>479</v>
      </c>
      <c r="BB4" s="2"/>
    </row>
    <row r="5" spans="1:55" ht="324" x14ac:dyDescent="0.25">
      <c r="A5" s="10" t="s">
        <v>107</v>
      </c>
      <c r="B5" s="2" t="s">
        <v>108</v>
      </c>
      <c r="C5" s="2">
        <v>419</v>
      </c>
      <c r="D5" s="2" t="s">
        <v>90</v>
      </c>
      <c r="E5" s="2" t="s">
        <v>91</v>
      </c>
      <c r="F5" s="2" t="s">
        <v>444</v>
      </c>
      <c r="G5" s="2" t="s">
        <v>46</v>
      </c>
      <c r="H5" s="2">
        <v>2</v>
      </c>
      <c r="I5" s="2">
        <v>4</v>
      </c>
      <c r="J5" s="2" t="s">
        <v>119</v>
      </c>
      <c r="K5" s="2">
        <v>1</v>
      </c>
      <c r="L5" s="2" t="s">
        <v>71</v>
      </c>
      <c r="M5" s="2">
        <v>10.5</v>
      </c>
      <c r="N5" s="2">
        <v>24.71</v>
      </c>
      <c r="O5" s="4">
        <v>3594.8107999999997</v>
      </c>
      <c r="P5" s="3">
        <v>4019</v>
      </c>
      <c r="Q5" s="3" t="s">
        <v>48</v>
      </c>
      <c r="R5" s="3">
        <v>253</v>
      </c>
      <c r="S5" s="3">
        <v>0</v>
      </c>
      <c r="T5" s="3">
        <v>225</v>
      </c>
      <c r="U5" s="2" t="s">
        <v>109</v>
      </c>
      <c r="V5" s="2">
        <v>231.1</v>
      </c>
      <c r="W5" s="2">
        <v>10</v>
      </c>
      <c r="X5" s="2" t="s">
        <v>110</v>
      </c>
      <c r="Y5" s="2" t="s">
        <v>111</v>
      </c>
      <c r="Z5" s="2" t="s">
        <v>112</v>
      </c>
      <c r="AA5" s="2" t="s">
        <v>113</v>
      </c>
      <c r="AB5" s="2" t="s">
        <v>55</v>
      </c>
      <c r="AC5" s="2" t="s">
        <v>115</v>
      </c>
      <c r="AD5" s="2" t="s">
        <v>114</v>
      </c>
      <c r="AE5" s="3">
        <v>3372</v>
      </c>
      <c r="AF5" s="2" t="s">
        <v>116</v>
      </c>
      <c r="AG5" s="3">
        <v>3.05</v>
      </c>
      <c r="AH5" s="3">
        <v>10</v>
      </c>
      <c r="AI5" s="3">
        <v>1.37</v>
      </c>
      <c r="AJ5" s="3">
        <v>45</v>
      </c>
      <c r="AK5" s="3">
        <v>4.5999999999999996</v>
      </c>
      <c r="AL5" s="2">
        <v>46</v>
      </c>
      <c r="AM5" s="3">
        <v>4.5999999999999996</v>
      </c>
      <c r="AN5" s="30">
        <f>+SUM(AL2:AL9)/8</f>
        <v>34.587499999999999</v>
      </c>
      <c r="AO5" s="2" t="s">
        <v>126</v>
      </c>
      <c r="AP5" s="2" t="s">
        <v>434</v>
      </c>
      <c r="AQ5" s="3"/>
      <c r="AR5" s="19" t="s">
        <v>117</v>
      </c>
      <c r="AS5" s="2" t="s">
        <v>118</v>
      </c>
      <c r="AT5" s="2" t="s">
        <v>61</v>
      </c>
      <c r="AU5" s="19" t="s">
        <v>120</v>
      </c>
      <c r="AV5" s="2" t="s">
        <v>121</v>
      </c>
      <c r="AW5" s="2" t="s">
        <v>122</v>
      </c>
      <c r="AX5" s="2" t="s">
        <v>123</v>
      </c>
      <c r="AY5" s="2"/>
      <c r="AZ5" s="11" t="s">
        <v>124</v>
      </c>
      <c r="BA5" s="2" t="s">
        <v>125</v>
      </c>
      <c r="BB5" s="2"/>
    </row>
    <row r="6" spans="1:55" ht="216" x14ac:dyDescent="0.25">
      <c r="A6" s="10" t="s">
        <v>127</v>
      </c>
      <c r="B6" s="2" t="s">
        <v>128</v>
      </c>
      <c r="C6" s="2">
        <v>422</v>
      </c>
      <c r="D6" s="2" t="s">
        <v>90</v>
      </c>
      <c r="E6" s="2" t="s">
        <v>91</v>
      </c>
      <c r="F6" s="2" t="s">
        <v>444</v>
      </c>
      <c r="G6" s="2" t="s">
        <v>46</v>
      </c>
      <c r="H6" s="2">
        <v>1</v>
      </c>
      <c r="I6" s="2" t="s">
        <v>138</v>
      </c>
      <c r="J6" s="2" t="s">
        <v>119</v>
      </c>
      <c r="K6" s="2">
        <v>1</v>
      </c>
      <c r="L6" s="2" t="s">
        <v>71</v>
      </c>
      <c r="M6" s="2">
        <v>10.5</v>
      </c>
      <c r="N6" s="2">
        <v>24.74</v>
      </c>
      <c r="O6" s="4">
        <v>3599.1751999999997</v>
      </c>
      <c r="P6" s="3">
        <v>3953</v>
      </c>
      <c r="Q6" s="3" t="s">
        <v>48</v>
      </c>
      <c r="R6" s="3">
        <v>253</v>
      </c>
      <c r="S6" s="3">
        <v>0</v>
      </c>
      <c r="T6" s="3">
        <v>220</v>
      </c>
      <c r="U6" s="2" t="s">
        <v>480</v>
      </c>
      <c r="V6" s="28">
        <v>132</v>
      </c>
      <c r="W6" s="8" t="s">
        <v>129</v>
      </c>
      <c r="X6" s="2" t="s">
        <v>130</v>
      </c>
      <c r="Y6" s="2" t="s">
        <v>131</v>
      </c>
      <c r="Z6" s="2" t="s">
        <v>132</v>
      </c>
      <c r="AA6" s="2" t="s">
        <v>481</v>
      </c>
      <c r="AB6" s="2" t="s">
        <v>482</v>
      </c>
      <c r="AC6" s="2" t="s">
        <v>134</v>
      </c>
      <c r="AD6" s="2" t="s">
        <v>133</v>
      </c>
      <c r="AE6" s="3">
        <v>0</v>
      </c>
      <c r="AF6" s="2" t="s">
        <v>135</v>
      </c>
      <c r="AG6" s="3">
        <v>3.05</v>
      </c>
      <c r="AH6" s="3">
        <v>10</v>
      </c>
      <c r="AI6" s="3">
        <v>0.94</v>
      </c>
      <c r="AJ6" s="3">
        <v>31</v>
      </c>
      <c r="AK6" s="3">
        <v>3.1</v>
      </c>
      <c r="AL6" s="2">
        <v>31</v>
      </c>
      <c r="AM6" s="3">
        <v>3.1</v>
      </c>
      <c r="AN6" s="30">
        <f>+SUM(AK2:AK4,AK6:AK9)</f>
        <v>23.07</v>
      </c>
      <c r="AO6" s="2" t="s">
        <v>146</v>
      </c>
      <c r="AP6" s="2" t="s">
        <v>434</v>
      </c>
      <c r="AQ6" s="3"/>
      <c r="AR6" s="19" t="s">
        <v>136</v>
      </c>
      <c r="AS6" s="2" t="s">
        <v>137</v>
      </c>
      <c r="AT6" s="2">
        <v>0</v>
      </c>
      <c r="AU6" s="19" t="s">
        <v>139</v>
      </c>
      <c r="AV6" s="2" t="s">
        <v>140</v>
      </c>
      <c r="AW6" s="2" t="s">
        <v>141</v>
      </c>
      <c r="AX6" s="2" t="s">
        <v>142</v>
      </c>
      <c r="AY6" s="2" t="s">
        <v>143</v>
      </c>
      <c r="AZ6" s="2" t="s">
        <v>144</v>
      </c>
      <c r="BA6" s="2" t="s">
        <v>145</v>
      </c>
      <c r="BB6" s="2"/>
    </row>
    <row r="7" spans="1:55" ht="156" x14ac:dyDescent="0.25">
      <c r="A7" s="10" t="s">
        <v>147</v>
      </c>
      <c r="B7" s="2" t="s">
        <v>148</v>
      </c>
      <c r="C7" s="2">
        <v>425</v>
      </c>
      <c r="D7" s="2" t="s">
        <v>90</v>
      </c>
      <c r="E7" s="2" t="s">
        <v>91</v>
      </c>
      <c r="F7" s="2" t="s">
        <v>444</v>
      </c>
      <c r="G7" s="2" t="s">
        <v>46</v>
      </c>
      <c r="H7" s="2">
        <v>4</v>
      </c>
      <c r="I7" s="2">
        <v>1</v>
      </c>
      <c r="J7" s="2" t="s">
        <v>119</v>
      </c>
      <c r="K7" s="2">
        <v>1</v>
      </c>
      <c r="L7" s="2" t="s">
        <v>71</v>
      </c>
      <c r="M7" s="2">
        <v>10.5</v>
      </c>
      <c r="N7" s="2">
        <v>24.77</v>
      </c>
      <c r="O7" s="4">
        <v>3603.5395999999996</v>
      </c>
      <c r="P7" s="3">
        <v>3958</v>
      </c>
      <c r="Q7" s="3" t="s">
        <v>48</v>
      </c>
      <c r="R7" s="3">
        <v>101</v>
      </c>
      <c r="S7" s="3">
        <v>0</v>
      </c>
      <c r="T7" s="3">
        <v>100</v>
      </c>
      <c r="U7" s="2" t="s">
        <v>149</v>
      </c>
      <c r="V7" s="28">
        <v>82</v>
      </c>
      <c r="W7" s="2">
        <v>9</v>
      </c>
      <c r="X7" s="2" t="s">
        <v>150</v>
      </c>
      <c r="Y7" s="2" t="s">
        <v>111</v>
      </c>
      <c r="Z7" s="2" t="s">
        <v>151</v>
      </c>
      <c r="AA7" s="2" t="s">
        <v>54</v>
      </c>
      <c r="AB7" s="2" t="s">
        <v>483</v>
      </c>
      <c r="AC7" s="2" t="s">
        <v>153</v>
      </c>
      <c r="AD7" s="2" t="s">
        <v>152</v>
      </c>
      <c r="AE7" s="3">
        <v>0</v>
      </c>
      <c r="AF7" s="2" t="s">
        <v>154</v>
      </c>
      <c r="AG7" s="3">
        <v>3.05</v>
      </c>
      <c r="AH7" s="3">
        <v>10</v>
      </c>
      <c r="AI7" s="3">
        <v>1.58</v>
      </c>
      <c r="AJ7" s="3">
        <v>52</v>
      </c>
      <c r="AK7" s="3">
        <v>5.2</v>
      </c>
      <c r="AL7" s="2">
        <v>52</v>
      </c>
      <c r="AM7" s="3">
        <v>5.2</v>
      </c>
      <c r="AN7" s="30">
        <f>+SUM(AL2:AL4,AL6:AL9)/7</f>
        <v>32.957142857142856</v>
      </c>
      <c r="AO7" s="2" t="s">
        <v>163</v>
      </c>
      <c r="AP7" s="2" t="s">
        <v>434</v>
      </c>
      <c r="AQ7" s="3"/>
      <c r="AR7" s="19" t="s">
        <v>155</v>
      </c>
      <c r="AS7" s="2" t="s">
        <v>156</v>
      </c>
      <c r="AT7" s="2">
        <v>0</v>
      </c>
      <c r="AU7" s="19" t="s">
        <v>157</v>
      </c>
      <c r="AV7" s="2" t="s">
        <v>158</v>
      </c>
      <c r="AW7" s="2" t="s">
        <v>159</v>
      </c>
      <c r="AX7" s="7" t="s">
        <v>160</v>
      </c>
      <c r="AY7" s="7"/>
      <c r="AZ7" s="11" t="s">
        <v>161</v>
      </c>
      <c r="BA7" s="7" t="s">
        <v>162</v>
      </c>
      <c r="BB7" s="7"/>
    </row>
    <row r="8" spans="1:55" ht="228" x14ac:dyDescent="0.25">
      <c r="A8" s="10" t="s">
        <v>164</v>
      </c>
      <c r="B8" s="2" t="s">
        <v>165</v>
      </c>
      <c r="C8" s="3">
        <v>428</v>
      </c>
      <c r="D8" s="2" t="s">
        <v>90</v>
      </c>
      <c r="E8" s="2" t="s">
        <v>91</v>
      </c>
      <c r="F8" s="2" t="s">
        <v>444</v>
      </c>
      <c r="G8" s="2" t="s">
        <v>46</v>
      </c>
      <c r="H8" s="2">
        <v>2</v>
      </c>
      <c r="I8" s="2">
        <v>2</v>
      </c>
      <c r="J8" s="2" t="s">
        <v>119</v>
      </c>
      <c r="K8" s="2">
        <v>1</v>
      </c>
      <c r="L8" s="2" t="s">
        <v>71</v>
      </c>
      <c r="M8" s="3">
        <v>10.5</v>
      </c>
      <c r="N8" s="3">
        <v>24.8</v>
      </c>
      <c r="O8" s="5">
        <v>3607.904</v>
      </c>
      <c r="P8" s="3">
        <v>4020</v>
      </c>
      <c r="Q8" s="3" t="s">
        <v>48</v>
      </c>
      <c r="R8" s="3">
        <v>101</v>
      </c>
      <c r="S8" s="3">
        <v>0</v>
      </c>
      <c r="T8" s="3">
        <v>90</v>
      </c>
      <c r="U8" s="2" t="s">
        <v>166</v>
      </c>
      <c r="V8" s="28">
        <v>81.599999999999994</v>
      </c>
      <c r="W8" s="2">
        <v>5</v>
      </c>
      <c r="X8" s="2" t="s">
        <v>167</v>
      </c>
      <c r="Y8" s="2" t="s">
        <v>168</v>
      </c>
      <c r="Z8" s="2" t="s">
        <v>169</v>
      </c>
      <c r="AA8" s="2" t="s">
        <v>77</v>
      </c>
      <c r="AB8" s="2" t="s">
        <v>55</v>
      </c>
      <c r="AC8" s="2" t="s">
        <v>171</v>
      </c>
      <c r="AD8" s="2" t="s">
        <v>170</v>
      </c>
      <c r="AE8" s="3">
        <v>0</v>
      </c>
      <c r="AF8" s="3" t="s">
        <v>172</v>
      </c>
      <c r="AG8" s="3">
        <v>3.05</v>
      </c>
      <c r="AH8" s="3">
        <v>10</v>
      </c>
      <c r="AI8" s="3">
        <v>0.46</v>
      </c>
      <c r="AJ8" s="3">
        <v>15</v>
      </c>
      <c r="AK8" s="3">
        <v>1.5</v>
      </c>
      <c r="AL8" s="3">
        <v>15</v>
      </c>
      <c r="AM8" s="3">
        <v>1.5</v>
      </c>
      <c r="AN8" s="30">
        <f>+SUM(AK4,AK5,AK6,AK7,AK8,AK9)</f>
        <v>20.079999999999998</v>
      </c>
      <c r="AO8" s="2" t="s">
        <v>181</v>
      </c>
      <c r="AP8" s="2" t="s">
        <v>434</v>
      </c>
      <c r="AQ8" s="3"/>
      <c r="AR8" s="19" t="s">
        <v>173</v>
      </c>
      <c r="AS8" s="2" t="s">
        <v>174</v>
      </c>
      <c r="AT8" s="2">
        <v>0</v>
      </c>
      <c r="AU8" s="19" t="s">
        <v>175</v>
      </c>
      <c r="AV8" s="2" t="s">
        <v>176</v>
      </c>
      <c r="AW8" s="2" t="s">
        <v>177</v>
      </c>
      <c r="AX8" s="2" t="s">
        <v>178</v>
      </c>
      <c r="AY8" s="2" t="s">
        <v>143</v>
      </c>
      <c r="AZ8" s="2" t="s">
        <v>179</v>
      </c>
      <c r="BA8" s="2" t="s">
        <v>180</v>
      </c>
      <c r="BB8" s="2"/>
    </row>
    <row r="9" spans="1:55" ht="132" x14ac:dyDescent="0.25">
      <c r="A9" s="10" t="s">
        <v>182</v>
      </c>
      <c r="B9" s="2" t="s">
        <v>183</v>
      </c>
      <c r="C9" s="2">
        <v>430</v>
      </c>
      <c r="D9" s="2" t="s">
        <v>90</v>
      </c>
      <c r="E9" s="2" t="s">
        <v>91</v>
      </c>
      <c r="F9" s="2" t="s">
        <v>444</v>
      </c>
      <c r="G9" s="2" t="s">
        <v>46</v>
      </c>
      <c r="H9" s="2">
        <v>2</v>
      </c>
      <c r="I9" s="2"/>
      <c r="J9" s="2" t="s">
        <v>119</v>
      </c>
      <c r="K9" s="2">
        <v>1</v>
      </c>
      <c r="L9" s="2" t="s">
        <v>71</v>
      </c>
      <c r="M9" s="2">
        <v>10.5</v>
      </c>
      <c r="N9" s="2">
        <v>24.83</v>
      </c>
      <c r="O9" s="4">
        <v>3612.2683999999995</v>
      </c>
      <c r="P9" s="3">
        <v>4058</v>
      </c>
      <c r="Q9" s="3" t="s">
        <v>48</v>
      </c>
      <c r="R9" s="3">
        <v>210</v>
      </c>
      <c r="S9" s="3">
        <v>0</v>
      </c>
      <c r="T9" s="3">
        <v>215</v>
      </c>
      <c r="U9" s="2" t="s">
        <v>184</v>
      </c>
      <c r="V9" s="2">
        <v>203.5</v>
      </c>
      <c r="W9" s="2">
        <v>8</v>
      </c>
      <c r="X9" s="2" t="s">
        <v>185</v>
      </c>
      <c r="Y9" s="2" t="s">
        <v>186</v>
      </c>
      <c r="Z9" s="2" t="s">
        <v>96</v>
      </c>
      <c r="AA9" s="2" t="s">
        <v>54</v>
      </c>
      <c r="AB9" s="2" t="s">
        <v>55</v>
      </c>
      <c r="AC9" s="2" t="s">
        <v>188</v>
      </c>
      <c r="AD9" s="2" t="s">
        <v>187</v>
      </c>
      <c r="AE9" s="3">
        <v>0</v>
      </c>
      <c r="AF9" s="2" t="s">
        <v>189</v>
      </c>
      <c r="AG9" s="3">
        <v>3.05</v>
      </c>
      <c r="AH9" s="3">
        <v>10</v>
      </c>
      <c r="AI9" s="3">
        <v>1.4</v>
      </c>
      <c r="AJ9" s="3">
        <v>46</v>
      </c>
      <c r="AK9" s="3">
        <v>4.5999999999999996</v>
      </c>
      <c r="AL9" s="2">
        <v>46</v>
      </c>
      <c r="AM9" s="3">
        <v>4.5999999999999996</v>
      </c>
      <c r="AN9" s="30">
        <f>+SUM(AL4,AL5,AL6,AL7,AL8,AL9)/6</f>
        <v>33.466666666666669</v>
      </c>
      <c r="AO9" s="2" t="s">
        <v>196</v>
      </c>
      <c r="AP9" s="2" t="s">
        <v>434</v>
      </c>
      <c r="AQ9" s="2" t="s">
        <v>462</v>
      </c>
      <c r="AR9" s="19" t="s">
        <v>484</v>
      </c>
      <c r="AS9" s="2" t="s">
        <v>190</v>
      </c>
      <c r="AT9" s="2">
        <v>0</v>
      </c>
      <c r="AU9" s="19" t="s">
        <v>485</v>
      </c>
      <c r="AV9" s="2" t="s">
        <v>191</v>
      </c>
      <c r="AW9" s="2" t="s">
        <v>192</v>
      </c>
      <c r="AX9" s="2" t="s">
        <v>193</v>
      </c>
      <c r="AY9" s="2" t="s">
        <v>194</v>
      </c>
      <c r="AZ9" s="2" t="s">
        <v>195</v>
      </c>
      <c r="BA9" s="2" t="s">
        <v>486</v>
      </c>
      <c r="BB9" s="2"/>
    </row>
    <row r="10" spans="1:55" ht="204" x14ac:dyDescent="0.25">
      <c r="A10" s="10" t="s">
        <v>197</v>
      </c>
      <c r="B10" s="2" t="s">
        <v>198</v>
      </c>
      <c r="C10" s="2">
        <v>284</v>
      </c>
      <c r="D10" s="2" t="s">
        <v>199</v>
      </c>
      <c r="E10" s="2" t="s">
        <v>200</v>
      </c>
      <c r="F10" s="2" t="s">
        <v>445</v>
      </c>
      <c r="G10" s="2" t="s">
        <v>201</v>
      </c>
      <c r="H10" s="2">
        <v>1</v>
      </c>
      <c r="I10" s="2">
        <v>1</v>
      </c>
      <c r="J10" s="2" t="s">
        <v>60</v>
      </c>
      <c r="K10" s="2">
        <v>2</v>
      </c>
      <c r="L10" s="2" t="s">
        <v>47</v>
      </c>
      <c r="M10" s="2" t="s">
        <v>202</v>
      </c>
      <c r="N10" s="2">
        <v>23.34</v>
      </c>
      <c r="O10" s="4">
        <v>3395.5031999999997</v>
      </c>
      <c r="P10" s="3">
        <v>4063</v>
      </c>
      <c r="Q10" s="3" t="s">
        <v>48</v>
      </c>
      <c r="R10" s="3">
        <v>84</v>
      </c>
      <c r="S10" s="3">
        <v>0</v>
      </c>
      <c r="T10" s="3">
        <v>80</v>
      </c>
      <c r="U10" s="2" t="s">
        <v>203</v>
      </c>
      <c r="V10" s="2">
        <v>84.9</v>
      </c>
      <c r="W10" s="2">
        <v>5</v>
      </c>
      <c r="X10" s="2" t="s">
        <v>204</v>
      </c>
      <c r="Y10" s="2" t="s">
        <v>205</v>
      </c>
      <c r="Z10" s="2" t="s">
        <v>487</v>
      </c>
      <c r="AA10" s="2" t="s">
        <v>206</v>
      </c>
      <c r="AB10" s="2" t="s">
        <v>55</v>
      </c>
      <c r="AC10" s="2" t="s">
        <v>208</v>
      </c>
      <c r="AD10" s="2" t="s">
        <v>207</v>
      </c>
      <c r="AE10" s="3">
        <v>4115</v>
      </c>
      <c r="AF10" s="2" t="s">
        <v>209</v>
      </c>
      <c r="AG10" s="3">
        <v>3.05</v>
      </c>
      <c r="AH10" s="3">
        <v>10</v>
      </c>
      <c r="AI10" s="3">
        <v>2.17</v>
      </c>
      <c r="AJ10" s="3">
        <v>71</v>
      </c>
      <c r="AK10" s="3">
        <v>7.1</v>
      </c>
      <c r="AL10" s="2">
        <v>71</v>
      </c>
      <c r="AM10" s="26">
        <v>1.6</v>
      </c>
      <c r="AN10" s="3"/>
      <c r="AO10" s="2"/>
      <c r="AP10" s="2" t="s">
        <v>436</v>
      </c>
      <c r="AQ10" s="3" t="s">
        <v>463</v>
      </c>
      <c r="AR10" s="19" t="s">
        <v>210</v>
      </c>
      <c r="AS10" s="2" t="s">
        <v>211</v>
      </c>
      <c r="AT10" s="2">
        <v>1877</v>
      </c>
      <c r="AU10" s="19" t="s">
        <v>212</v>
      </c>
      <c r="AV10" s="2" t="s">
        <v>213</v>
      </c>
      <c r="AW10" s="2" t="s">
        <v>214</v>
      </c>
      <c r="AX10" s="2" t="s">
        <v>215</v>
      </c>
      <c r="AY10" s="2"/>
      <c r="AZ10" s="2"/>
      <c r="BA10" s="2"/>
      <c r="BB10" s="2"/>
    </row>
    <row r="11" spans="1:55" ht="180" x14ac:dyDescent="0.25">
      <c r="A11" s="10" t="s">
        <v>216</v>
      </c>
      <c r="B11" s="2" t="s">
        <v>217</v>
      </c>
      <c r="C11" s="2">
        <v>417</v>
      </c>
      <c r="D11" s="2" t="s">
        <v>90</v>
      </c>
      <c r="E11" s="2" t="s">
        <v>91</v>
      </c>
      <c r="F11" s="2" t="s">
        <v>444</v>
      </c>
      <c r="G11" s="2" t="s">
        <v>201</v>
      </c>
      <c r="H11" s="2">
        <v>2</v>
      </c>
      <c r="I11" s="2">
        <v>2</v>
      </c>
      <c r="J11" s="2" t="s">
        <v>60</v>
      </c>
      <c r="K11" s="2">
        <v>2</v>
      </c>
      <c r="L11" s="2" t="s">
        <v>47</v>
      </c>
      <c r="M11" s="2" t="s">
        <v>202</v>
      </c>
      <c r="N11" s="2">
        <v>24.67</v>
      </c>
      <c r="O11" s="4">
        <v>3588.9915999999998</v>
      </c>
      <c r="P11" s="3">
        <v>4107</v>
      </c>
      <c r="Q11" s="3" t="s">
        <v>48</v>
      </c>
      <c r="R11" s="3">
        <v>90</v>
      </c>
      <c r="S11" s="2" t="s">
        <v>223</v>
      </c>
      <c r="T11" s="3">
        <v>80</v>
      </c>
      <c r="U11" s="2" t="s">
        <v>218</v>
      </c>
      <c r="V11" s="2">
        <v>78.900000000000006</v>
      </c>
      <c r="W11" s="2" t="s">
        <v>219</v>
      </c>
      <c r="X11" s="2" t="s">
        <v>220</v>
      </c>
      <c r="Y11" s="2" t="s">
        <v>221</v>
      </c>
      <c r="Z11" s="2" t="s">
        <v>222</v>
      </c>
      <c r="AA11" s="2" t="s">
        <v>488</v>
      </c>
      <c r="AB11" s="2" t="s">
        <v>55</v>
      </c>
      <c r="AC11" s="2" t="s">
        <v>226</v>
      </c>
      <c r="AD11" s="2" t="s">
        <v>225</v>
      </c>
      <c r="AE11" s="3">
        <v>2834</v>
      </c>
      <c r="AF11" s="2" t="s">
        <v>227</v>
      </c>
      <c r="AG11" s="2">
        <v>3.05</v>
      </c>
      <c r="AH11" s="3">
        <v>10</v>
      </c>
      <c r="AI11" s="2" t="s">
        <v>224</v>
      </c>
      <c r="AJ11" s="2">
        <v>49</v>
      </c>
      <c r="AK11" s="3">
        <v>4.9000000000000004</v>
      </c>
      <c r="AL11" s="2">
        <v>49</v>
      </c>
      <c r="AM11" s="26">
        <v>3.9</v>
      </c>
      <c r="AN11" s="3"/>
      <c r="AO11" s="2"/>
      <c r="AP11" s="2" t="s">
        <v>434</v>
      </c>
      <c r="AQ11" s="2"/>
      <c r="AR11" s="19" t="s">
        <v>228</v>
      </c>
      <c r="AS11" s="2" t="s">
        <v>229</v>
      </c>
      <c r="AT11" s="2">
        <v>1900</v>
      </c>
      <c r="AU11" s="19" t="s">
        <v>230</v>
      </c>
      <c r="AV11" s="2" t="s">
        <v>231</v>
      </c>
      <c r="AW11" s="2" t="s">
        <v>232</v>
      </c>
      <c r="AX11" s="2" t="s">
        <v>233</v>
      </c>
      <c r="AY11" s="2" t="s">
        <v>234</v>
      </c>
      <c r="AZ11" s="2"/>
      <c r="BA11" s="2" t="s">
        <v>489</v>
      </c>
      <c r="BB11" s="2"/>
    </row>
    <row r="12" spans="1:55" ht="180" x14ac:dyDescent="0.25">
      <c r="A12" s="10" t="s">
        <v>235</v>
      </c>
      <c r="B12" s="2" t="s">
        <v>236</v>
      </c>
      <c r="C12" s="2">
        <v>419</v>
      </c>
      <c r="D12" s="2" t="s">
        <v>90</v>
      </c>
      <c r="E12" s="2" t="s">
        <v>91</v>
      </c>
      <c r="F12" s="2" t="s">
        <v>444</v>
      </c>
      <c r="G12" s="2" t="s">
        <v>201</v>
      </c>
      <c r="H12" s="2">
        <v>4</v>
      </c>
      <c r="I12" s="2">
        <v>4</v>
      </c>
      <c r="J12" s="2" t="s">
        <v>60</v>
      </c>
      <c r="K12" s="2">
        <v>2</v>
      </c>
      <c r="L12" s="2" t="s">
        <v>47</v>
      </c>
      <c r="M12" s="2" t="s">
        <v>202</v>
      </c>
      <c r="N12" s="2">
        <v>24.7</v>
      </c>
      <c r="O12" s="4">
        <v>3593.3559999999998</v>
      </c>
      <c r="P12" s="3">
        <v>4050</v>
      </c>
      <c r="Q12" s="3" t="s">
        <v>48</v>
      </c>
      <c r="R12" s="3">
        <v>120</v>
      </c>
      <c r="S12" s="3">
        <v>0</v>
      </c>
      <c r="T12" s="3">
        <v>80</v>
      </c>
      <c r="U12" s="2" t="s">
        <v>237</v>
      </c>
      <c r="V12" s="28">
        <v>101</v>
      </c>
      <c r="W12" s="2" t="s">
        <v>238</v>
      </c>
      <c r="X12" s="2" t="s">
        <v>239</v>
      </c>
      <c r="Y12" s="2" t="s">
        <v>240</v>
      </c>
      <c r="Z12" s="2" t="s">
        <v>241</v>
      </c>
      <c r="AA12" s="2" t="s">
        <v>113</v>
      </c>
      <c r="AB12" s="2" t="s">
        <v>55</v>
      </c>
      <c r="AC12" s="2" t="s">
        <v>243</v>
      </c>
      <c r="AD12" s="2" t="s">
        <v>242</v>
      </c>
      <c r="AE12" s="3">
        <v>1780</v>
      </c>
      <c r="AF12" s="2" t="s">
        <v>244</v>
      </c>
      <c r="AG12" s="3">
        <v>3.05</v>
      </c>
      <c r="AH12" s="3">
        <v>10</v>
      </c>
      <c r="AI12" s="3">
        <v>3.04</v>
      </c>
      <c r="AJ12" s="3">
        <v>100</v>
      </c>
      <c r="AK12" s="3">
        <v>10</v>
      </c>
      <c r="AL12" s="2">
        <v>100</v>
      </c>
      <c r="AM12" s="3">
        <v>10</v>
      </c>
      <c r="AN12" s="3"/>
      <c r="AO12" s="2"/>
      <c r="AP12" s="2" t="s">
        <v>434</v>
      </c>
      <c r="AQ12" s="2" t="s">
        <v>464</v>
      </c>
      <c r="AR12" s="19" t="s">
        <v>245</v>
      </c>
      <c r="AS12" s="2" t="s">
        <v>246</v>
      </c>
      <c r="AT12" s="2">
        <v>1002</v>
      </c>
      <c r="AU12" s="19" t="s">
        <v>247</v>
      </c>
      <c r="AV12" s="2" t="s">
        <v>248</v>
      </c>
      <c r="AW12" s="2" t="s">
        <v>249</v>
      </c>
      <c r="AX12" s="2" t="s">
        <v>250</v>
      </c>
      <c r="AY12" s="2" t="s">
        <v>251</v>
      </c>
      <c r="AZ12" s="2"/>
      <c r="BA12" s="12" t="s">
        <v>252</v>
      </c>
      <c r="BB12" s="12"/>
    </row>
    <row r="13" spans="1:55" ht="228" x14ac:dyDescent="0.25">
      <c r="A13" s="10" t="s">
        <v>253</v>
      </c>
      <c r="B13" s="2" t="s">
        <v>254</v>
      </c>
      <c r="C13" s="2">
        <v>422</v>
      </c>
      <c r="D13" s="2" t="s">
        <v>90</v>
      </c>
      <c r="E13" s="2" t="s">
        <v>91</v>
      </c>
      <c r="F13" s="2" t="s">
        <v>444</v>
      </c>
      <c r="G13" s="2" t="s">
        <v>201</v>
      </c>
      <c r="H13" s="2">
        <v>1</v>
      </c>
      <c r="I13" s="2">
        <v>1</v>
      </c>
      <c r="J13" s="2" t="s">
        <v>60</v>
      </c>
      <c r="K13" s="2">
        <v>2</v>
      </c>
      <c r="L13" s="2" t="s">
        <v>47</v>
      </c>
      <c r="M13" s="2" t="s">
        <v>202</v>
      </c>
      <c r="N13" s="2">
        <v>24.73</v>
      </c>
      <c r="O13" s="4">
        <v>3597.7203999999997</v>
      </c>
      <c r="P13" s="3">
        <v>4060</v>
      </c>
      <c r="Q13" s="3" t="s">
        <v>48</v>
      </c>
      <c r="R13" s="3">
        <v>80</v>
      </c>
      <c r="S13" s="3">
        <v>0</v>
      </c>
      <c r="T13" s="3">
        <v>83</v>
      </c>
      <c r="U13" s="2" t="s">
        <v>490</v>
      </c>
      <c r="V13" s="2">
        <v>85.9</v>
      </c>
      <c r="W13" s="2" t="s">
        <v>238</v>
      </c>
      <c r="X13" s="2"/>
      <c r="Y13" s="2" t="s">
        <v>255</v>
      </c>
      <c r="Z13" s="2" t="s">
        <v>256</v>
      </c>
      <c r="AA13" s="2" t="s">
        <v>113</v>
      </c>
      <c r="AB13" s="2" t="s">
        <v>491</v>
      </c>
      <c r="AC13" s="2" t="s">
        <v>258</v>
      </c>
      <c r="AD13" s="2" t="s">
        <v>257</v>
      </c>
      <c r="AE13" s="3">
        <v>3477</v>
      </c>
      <c r="AF13" s="2" t="s">
        <v>259</v>
      </c>
      <c r="AG13" s="3">
        <v>3.05</v>
      </c>
      <c r="AH13" s="3">
        <v>10</v>
      </c>
      <c r="AI13" s="3">
        <v>3.21</v>
      </c>
      <c r="AJ13" s="3">
        <v>105</v>
      </c>
      <c r="AK13" s="3">
        <v>10.5</v>
      </c>
      <c r="AL13" s="2">
        <v>105</v>
      </c>
      <c r="AM13" s="3">
        <v>10.5</v>
      </c>
      <c r="AN13" s="3"/>
      <c r="AO13" s="2"/>
      <c r="AP13" s="2" t="s">
        <v>434</v>
      </c>
      <c r="AQ13" s="2" t="s">
        <v>465</v>
      </c>
      <c r="AR13" s="19" t="s">
        <v>260</v>
      </c>
      <c r="AS13" s="2" t="s">
        <v>261</v>
      </c>
      <c r="AT13" s="2">
        <v>1885</v>
      </c>
      <c r="AU13" s="19" t="s">
        <v>262</v>
      </c>
      <c r="AV13" s="2" t="s">
        <v>263</v>
      </c>
      <c r="AW13" s="2" t="s">
        <v>264</v>
      </c>
      <c r="AX13" s="2" t="s">
        <v>265</v>
      </c>
      <c r="AY13" s="2" t="s">
        <v>266</v>
      </c>
      <c r="AZ13" s="2"/>
      <c r="BA13" s="12" t="s">
        <v>267</v>
      </c>
      <c r="BB13" s="12"/>
    </row>
    <row r="14" spans="1:55" ht="204" x14ac:dyDescent="0.25">
      <c r="A14" s="10" t="s">
        <v>268</v>
      </c>
      <c r="B14" s="2" t="s">
        <v>269</v>
      </c>
      <c r="C14" s="2">
        <v>425</v>
      </c>
      <c r="D14" s="2" t="s">
        <v>90</v>
      </c>
      <c r="E14" s="2" t="s">
        <v>91</v>
      </c>
      <c r="F14" s="2" t="s">
        <v>444</v>
      </c>
      <c r="G14" s="2" t="s">
        <v>201</v>
      </c>
      <c r="H14" s="2">
        <v>3</v>
      </c>
      <c r="I14" s="2">
        <v>3</v>
      </c>
      <c r="J14" s="2" t="s">
        <v>119</v>
      </c>
      <c r="K14" s="2">
        <v>2</v>
      </c>
      <c r="L14" s="2" t="s">
        <v>47</v>
      </c>
      <c r="M14" s="2" t="s">
        <v>202</v>
      </c>
      <c r="N14" s="2">
        <v>24.76</v>
      </c>
      <c r="O14" s="4">
        <v>3602.0848000000001</v>
      </c>
      <c r="P14" s="3">
        <v>4015</v>
      </c>
      <c r="Q14" s="3" t="s">
        <v>48</v>
      </c>
      <c r="R14" s="3">
        <v>80</v>
      </c>
      <c r="S14" s="3" t="s">
        <v>274</v>
      </c>
      <c r="T14" s="3">
        <v>75</v>
      </c>
      <c r="U14" s="2" t="s">
        <v>270</v>
      </c>
      <c r="V14" s="28">
        <v>62.9</v>
      </c>
      <c r="W14" s="2">
        <v>5</v>
      </c>
      <c r="X14" s="2" t="s">
        <v>271</v>
      </c>
      <c r="Y14" s="2" t="s">
        <v>272</v>
      </c>
      <c r="Z14" s="2" t="s">
        <v>273</v>
      </c>
      <c r="AA14" s="2" t="s">
        <v>113</v>
      </c>
      <c r="AB14" s="2" t="s">
        <v>55</v>
      </c>
      <c r="AC14" s="2" t="s">
        <v>276</v>
      </c>
      <c r="AD14" s="2" t="s">
        <v>275</v>
      </c>
      <c r="AE14" s="3">
        <v>3241</v>
      </c>
      <c r="AF14" s="2" t="s">
        <v>277</v>
      </c>
      <c r="AG14" s="3">
        <v>3.05</v>
      </c>
      <c r="AH14" s="3">
        <v>10</v>
      </c>
      <c r="AI14" s="3">
        <v>2.96</v>
      </c>
      <c r="AJ14" s="3">
        <v>97</v>
      </c>
      <c r="AK14" s="3">
        <v>9.6999999999999993</v>
      </c>
      <c r="AL14" s="2">
        <v>97</v>
      </c>
      <c r="AM14" s="3">
        <v>9.6999999999999993</v>
      </c>
      <c r="AN14" s="3"/>
      <c r="AO14" s="2"/>
      <c r="AP14" s="2" t="s">
        <v>434</v>
      </c>
      <c r="AQ14" s="2"/>
      <c r="AR14" s="19" t="s">
        <v>278</v>
      </c>
      <c r="AS14" s="2" t="s">
        <v>279</v>
      </c>
      <c r="AT14" s="2">
        <v>1880</v>
      </c>
      <c r="AU14" s="19" t="s">
        <v>280</v>
      </c>
      <c r="AV14" s="2" t="s">
        <v>281</v>
      </c>
      <c r="AW14" s="2" t="s">
        <v>282</v>
      </c>
      <c r="AX14" s="2" t="s">
        <v>283</v>
      </c>
      <c r="AY14" s="3"/>
      <c r="AZ14" s="3"/>
      <c r="BA14" s="12" t="s">
        <v>267</v>
      </c>
      <c r="BB14" s="12"/>
    </row>
    <row r="15" spans="1:55" ht="216" x14ac:dyDescent="0.25">
      <c r="A15" s="10" t="s">
        <v>284</v>
      </c>
      <c r="B15" s="2" t="s">
        <v>285</v>
      </c>
      <c r="C15" s="2">
        <v>428</v>
      </c>
      <c r="D15" s="2" t="s">
        <v>90</v>
      </c>
      <c r="E15" s="2" t="s">
        <v>91</v>
      </c>
      <c r="F15" s="2" t="s">
        <v>444</v>
      </c>
      <c r="G15" s="2" t="s">
        <v>201</v>
      </c>
      <c r="H15" s="2">
        <v>4</v>
      </c>
      <c r="I15" s="2">
        <v>4</v>
      </c>
      <c r="J15" s="2" t="s">
        <v>119</v>
      </c>
      <c r="K15" s="2">
        <v>2</v>
      </c>
      <c r="L15" s="2" t="s">
        <v>47</v>
      </c>
      <c r="M15" s="2" t="s">
        <v>202</v>
      </c>
      <c r="N15" s="2">
        <v>24.8</v>
      </c>
      <c r="O15" s="4">
        <v>3607.904</v>
      </c>
      <c r="P15" s="3">
        <v>4010</v>
      </c>
      <c r="Q15" s="3" t="s">
        <v>48</v>
      </c>
      <c r="R15" s="3">
        <v>80</v>
      </c>
      <c r="S15" s="3">
        <v>15</v>
      </c>
      <c r="T15" s="3">
        <v>75</v>
      </c>
      <c r="U15" s="2" t="s">
        <v>286</v>
      </c>
      <c r="V15" s="2">
        <v>85.3</v>
      </c>
      <c r="W15" s="2">
        <v>8</v>
      </c>
      <c r="X15" s="2" t="s">
        <v>287</v>
      </c>
      <c r="Y15" s="2" t="s">
        <v>288</v>
      </c>
      <c r="Z15" s="2" t="s">
        <v>289</v>
      </c>
      <c r="AA15" s="2" t="s">
        <v>113</v>
      </c>
      <c r="AB15" s="2" t="s">
        <v>55</v>
      </c>
      <c r="AC15" s="2" t="s">
        <v>291</v>
      </c>
      <c r="AD15" s="2" t="s">
        <v>290</v>
      </c>
      <c r="AE15" s="3">
        <v>3250</v>
      </c>
      <c r="AF15" s="2" t="s">
        <v>292</v>
      </c>
      <c r="AG15" s="3">
        <v>3.05</v>
      </c>
      <c r="AH15" s="3">
        <v>10</v>
      </c>
      <c r="AI15" s="3">
        <v>2.86</v>
      </c>
      <c r="AJ15" s="3">
        <v>94</v>
      </c>
      <c r="AK15" s="3">
        <v>9.4</v>
      </c>
      <c r="AL15" s="2">
        <v>94</v>
      </c>
      <c r="AM15" s="3">
        <v>9.4</v>
      </c>
      <c r="AN15" s="3"/>
      <c r="AO15" s="2"/>
      <c r="AP15" s="2" t="s">
        <v>434</v>
      </c>
      <c r="AQ15" s="2"/>
      <c r="AR15" s="19" t="s">
        <v>293</v>
      </c>
      <c r="AS15" s="2" t="s">
        <v>294</v>
      </c>
      <c r="AT15" s="2">
        <v>1304</v>
      </c>
      <c r="AU15" s="19" t="s">
        <v>295</v>
      </c>
      <c r="AV15" s="2" t="s">
        <v>296</v>
      </c>
      <c r="AW15" s="2" t="s">
        <v>297</v>
      </c>
      <c r="AX15" s="2" t="s">
        <v>298</v>
      </c>
      <c r="AY15" s="3"/>
      <c r="AZ15" s="3"/>
      <c r="BA15" s="3"/>
      <c r="BB15" s="12"/>
    </row>
    <row r="16" spans="1:55" ht="240" x14ac:dyDescent="0.25">
      <c r="A16" s="10" t="s">
        <v>299</v>
      </c>
      <c r="B16" s="2" t="s">
        <v>300</v>
      </c>
      <c r="C16" s="2">
        <v>432</v>
      </c>
      <c r="D16" s="2" t="s">
        <v>90</v>
      </c>
      <c r="E16" s="2" t="s">
        <v>91</v>
      </c>
      <c r="F16" s="2" t="s">
        <v>444</v>
      </c>
      <c r="G16" s="2" t="s">
        <v>201</v>
      </c>
      <c r="H16" s="2">
        <v>1</v>
      </c>
      <c r="I16" s="2">
        <v>1</v>
      </c>
      <c r="J16" s="2" t="s">
        <v>119</v>
      </c>
      <c r="K16" s="2">
        <v>2</v>
      </c>
      <c r="L16" s="2" t="s">
        <v>47</v>
      </c>
      <c r="M16" s="2" t="s">
        <v>202</v>
      </c>
      <c r="N16" s="2">
        <v>24.83</v>
      </c>
      <c r="O16" s="4">
        <v>3612.2683999999995</v>
      </c>
      <c r="P16" s="3">
        <v>3000</v>
      </c>
      <c r="Q16" s="3" t="s">
        <v>301</v>
      </c>
      <c r="R16" s="3">
        <v>80</v>
      </c>
      <c r="S16" s="3">
        <v>20</v>
      </c>
      <c r="T16" s="3">
        <v>85</v>
      </c>
      <c r="U16" s="2" t="s">
        <v>302</v>
      </c>
      <c r="V16" s="2">
        <v>90.5</v>
      </c>
      <c r="W16" s="2">
        <v>10</v>
      </c>
      <c r="X16" s="2" t="s">
        <v>303</v>
      </c>
      <c r="Y16" s="2"/>
      <c r="Z16" s="2" t="s">
        <v>304</v>
      </c>
      <c r="AA16" s="2" t="s">
        <v>113</v>
      </c>
      <c r="AB16" s="2" t="s">
        <v>492</v>
      </c>
      <c r="AC16" s="2" t="s">
        <v>306</v>
      </c>
      <c r="AD16" s="2" t="s">
        <v>305</v>
      </c>
      <c r="AE16" s="3">
        <v>3164</v>
      </c>
      <c r="AF16" s="2" t="s">
        <v>307</v>
      </c>
      <c r="AG16" s="3">
        <v>3.05</v>
      </c>
      <c r="AH16" s="3">
        <v>10</v>
      </c>
      <c r="AI16" s="3">
        <v>3.21</v>
      </c>
      <c r="AJ16" s="3">
        <v>105</v>
      </c>
      <c r="AK16" s="3">
        <v>10.5</v>
      </c>
      <c r="AL16" s="2">
        <v>105</v>
      </c>
      <c r="AM16" s="3">
        <v>10.5</v>
      </c>
      <c r="AN16" s="3"/>
      <c r="AO16" s="2"/>
      <c r="AP16" s="2" t="s">
        <v>434</v>
      </c>
      <c r="AQ16" s="2" t="s">
        <v>466</v>
      </c>
      <c r="AR16" s="19" t="s">
        <v>308</v>
      </c>
      <c r="AS16" s="2" t="s">
        <v>309</v>
      </c>
      <c r="AT16" s="2">
        <v>1551</v>
      </c>
      <c r="AU16" s="19" t="s">
        <v>310</v>
      </c>
      <c r="AV16" s="2" t="s">
        <v>311</v>
      </c>
      <c r="AW16" s="2" t="s">
        <v>312</v>
      </c>
      <c r="AX16" s="2" t="s">
        <v>313</v>
      </c>
      <c r="AY16" s="2" t="s">
        <v>314</v>
      </c>
      <c r="AZ16" s="2"/>
      <c r="BA16" s="12" t="s">
        <v>267</v>
      </c>
      <c r="BB16" s="12"/>
    </row>
    <row r="17" spans="1:54" ht="276" x14ac:dyDescent="0.25">
      <c r="A17" s="10" t="s">
        <v>315</v>
      </c>
      <c r="B17" s="2" t="s">
        <v>316</v>
      </c>
      <c r="C17" s="2">
        <v>435</v>
      </c>
      <c r="D17" s="2" t="s">
        <v>90</v>
      </c>
      <c r="E17" s="2" t="s">
        <v>91</v>
      </c>
      <c r="F17" s="2" t="s">
        <v>444</v>
      </c>
      <c r="G17" s="2" t="s">
        <v>201</v>
      </c>
      <c r="H17" s="2">
        <v>3</v>
      </c>
      <c r="I17" s="2">
        <v>3</v>
      </c>
      <c r="J17" s="2" t="s">
        <v>119</v>
      </c>
      <c r="K17" s="2">
        <v>2</v>
      </c>
      <c r="L17" s="2" t="s">
        <v>47</v>
      </c>
      <c r="M17" s="2">
        <v>9.5</v>
      </c>
      <c r="N17" s="2">
        <v>24.86</v>
      </c>
      <c r="O17" s="4">
        <v>3616.6327999999999</v>
      </c>
      <c r="P17" s="3">
        <v>3007</v>
      </c>
      <c r="Q17" s="3" t="s">
        <v>301</v>
      </c>
      <c r="R17" s="3">
        <v>65</v>
      </c>
      <c r="S17" s="3">
        <v>20</v>
      </c>
      <c r="T17" s="3">
        <v>85</v>
      </c>
      <c r="U17" s="2" t="s">
        <v>302</v>
      </c>
      <c r="V17" s="2">
        <v>85.8</v>
      </c>
      <c r="W17" s="2">
        <v>5</v>
      </c>
      <c r="X17" s="2" t="s">
        <v>317</v>
      </c>
      <c r="Y17" s="2" t="s">
        <v>318</v>
      </c>
      <c r="Z17" s="2" t="s">
        <v>319</v>
      </c>
      <c r="AA17" s="2" t="s">
        <v>113</v>
      </c>
      <c r="AB17" s="2" t="s">
        <v>55</v>
      </c>
      <c r="AC17" s="2" t="s">
        <v>321</v>
      </c>
      <c r="AD17" s="2" t="s">
        <v>320</v>
      </c>
      <c r="AE17" s="3">
        <v>3015</v>
      </c>
      <c r="AF17" s="2" t="s">
        <v>322</v>
      </c>
      <c r="AG17" s="3">
        <v>3.05</v>
      </c>
      <c r="AH17" s="3">
        <v>10</v>
      </c>
      <c r="AI17" s="3">
        <v>2.5</v>
      </c>
      <c r="AJ17" s="3">
        <v>82</v>
      </c>
      <c r="AK17" s="3">
        <v>8.1999999999999993</v>
      </c>
      <c r="AL17" s="2">
        <v>82</v>
      </c>
      <c r="AM17" s="3">
        <v>8.1999999999999993</v>
      </c>
      <c r="AN17" s="30">
        <f>+SUM(AK10:AK22)</f>
        <v>93.700000000000017</v>
      </c>
      <c r="AO17" s="2" t="s">
        <v>329</v>
      </c>
      <c r="AP17" s="2" t="s">
        <v>434</v>
      </c>
      <c r="AQ17" s="2"/>
      <c r="AR17" s="19" t="s">
        <v>323</v>
      </c>
      <c r="AS17" s="2" t="s">
        <v>324</v>
      </c>
      <c r="AT17" s="2">
        <v>1475</v>
      </c>
      <c r="AU17" s="19" t="s">
        <v>325</v>
      </c>
      <c r="AV17" s="2" t="s">
        <v>326</v>
      </c>
      <c r="AW17" s="2" t="s">
        <v>327</v>
      </c>
      <c r="AX17" s="2" t="s">
        <v>328</v>
      </c>
      <c r="AY17" s="2" t="s">
        <v>314</v>
      </c>
      <c r="AZ17" s="2"/>
      <c r="BA17" s="12" t="s">
        <v>267</v>
      </c>
      <c r="BB17" s="12"/>
    </row>
    <row r="18" spans="1:54" ht="300" x14ac:dyDescent="0.25">
      <c r="A18" s="10" t="s">
        <v>330</v>
      </c>
      <c r="B18" s="2" t="s">
        <v>331</v>
      </c>
      <c r="C18" s="2">
        <v>437</v>
      </c>
      <c r="D18" s="2" t="s">
        <v>440</v>
      </c>
      <c r="E18" s="2" t="s">
        <v>332</v>
      </c>
      <c r="F18" s="2" t="s">
        <v>444</v>
      </c>
      <c r="G18" s="2" t="s">
        <v>201</v>
      </c>
      <c r="H18" s="2">
        <v>2</v>
      </c>
      <c r="I18" s="2">
        <v>2</v>
      </c>
      <c r="J18" s="2" t="s">
        <v>60</v>
      </c>
      <c r="K18" s="2">
        <v>2</v>
      </c>
      <c r="L18" s="2" t="s">
        <v>47</v>
      </c>
      <c r="M18" s="2">
        <v>9.5</v>
      </c>
      <c r="N18" s="2">
        <v>24.89</v>
      </c>
      <c r="O18" s="4">
        <v>3620.9971999999998</v>
      </c>
      <c r="P18" s="3">
        <v>4015</v>
      </c>
      <c r="Q18" s="3" t="s">
        <v>48</v>
      </c>
      <c r="R18" s="3">
        <v>84</v>
      </c>
      <c r="S18" s="3">
        <v>20</v>
      </c>
      <c r="T18" s="3">
        <v>70</v>
      </c>
      <c r="U18" s="2" t="s">
        <v>493</v>
      </c>
      <c r="V18" s="2">
        <v>61.7</v>
      </c>
      <c r="W18" s="2">
        <v>5</v>
      </c>
      <c r="X18" s="2" t="s">
        <v>333</v>
      </c>
      <c r="Y18" s="2" t="s">
        <v>334</v>
      </c>
      <c r="Z18" s="2" t="s">
        <v>335</v>
      </c>
      <c r="AA18" s="2" t="s">
        <v>336</v>
      </c>
      <c r="AB18" s="2" t="s">
        <v>55</v>
      </c>
      <c r="AC18" s="2" t="s">
        <v>338</v>
      </c>
      <c r="AD18" s="2" t="s">
        <v>337</v>
      </c>
      <c r="AE18" s="3">
        <v>746</v>
      </c>
      <c r="AF18" s="2" t="s">
        <v>339</v>
      </c>
      <c r="AG18" s="3">
        <v>3.05</v>
      </c>
      <c r="AH18" s="3">
        <v>10</v>
      </c>
      <c r="AI18" s="3">
        <v>2.7</v>
      </c>
      <c r="AJ18" s="3">
        <v>89</v>
      </c>
      <c r="AK18" s="3">
        <v>8.9</v>
      </c>
      <c r="AL18" s="2">
        <v>89</v>
      </c>
      <c r="AM18" s="3">
        <v>8.9</v>
      </c>
      <c r="AN18" s="30">
        <f>+SUM(AL10:AL22)/13</f>
        <v>75.384615384615387</v>
      </c>
      <c r="AO18" s="2" t="s">
        <v>347</v>
      </c>
      <c r="AP18" s="2" t="s">
        <v>435</v>
      </c>
      <c r="AQ18" s="2" t="s">
        <v>467</v>
      </c>
      <c r="AR18" s="19" t="s">
        <v>340</v>
      </c>
      <c r="AS18" s="2" t="s">
        <v>341</v>
      </c>
      <c r="AT18" s="2">
        <v>1849</v>
      </c>
      <c r="AU18" s="19" t="s">
        <v>342</v>
      </c>
      <c r="AV18" s="2" t="s">
        <v>343</v>
      </c>
      <c r="AW18" s="2" t="s">
        <v>344</v>
      </c>
      <c r="AX18" s="13" t="s">
        <v>345</v>
      </c>
      <c r="AY18" s="2" t="s">
        <v>346</v>
      </c>
      <c r="AZ18" s="2"/>
      <c r="BA18" s="12" t="s">
        <v>267</v>
      </c>
      <c r="BB18" s="12"/>
    </row>
    <row r="19" spans="1:54" ht="324" x14ac:dyDescent="0.25">
      <c r="A19" s="10" t="s">
        <v>348</v>
      </c>
      <c r="B19" s="2" t="s">
        <v>349</v>
      </c>
      <c r="C19" s="2">
        <v>440</v>
      </c>
      <c r="D19" s="2" t="s">
        <v>441</v>
      </c>
      <c r="E19" s="2" t="s">
        <v>350</v>
      </c>
      <c r="F19" s="2" t="s">
        <v>446</v>
      </c>
      <c r="G19" s="2" t="s">
        <v>201</v>
      </c>
      <c r="H19" s="2">
        <v>4</v>
      </c>
      <c r="I19" s="2">
        <v>4</v>
      </c>
      <c r="J19" s="2" t="s">
        <v>60</v>
      </c>
      <c r="K19" s="2">
        <v>2</v>
      </c>
      <c r="L19" s="2" t="s">
        <v>47</v>
      </c>
      <c r="M19" s="2">
        <v>10.5</v>
      </c>
      <c r="N19" s="2">
        <v>24.92</v>
      </c>
      <c r="O19" s="4">
        <v>3625.3616000000002</v>
      </c>
      <c r="P19" s="21">
        <v>3204</v>
      </c>
      <c r="Q19" s="3" t="s">
        <v>301</v>
      </c>
      <c r="R19" s="3">
        <v>84</v>
      </c>
      <c r="S19" s="3" t="s">
        <v>274</v>
      </c>
      <c r="T19" s="3">
        <v>71</v>
      </c>
      <c r="U19" s="2" t="s">
        <v>352</v>
      </c>
      <c r="V19" s="2">
        <v>71.5</v>
      </c>
      <c r="W19" s="2">
        <v>10</v>
      </c>
      <c r="X19" s="2" t="s">
        <v>353</v>
      </c>
      <c r="Y19" s="2" t="s">
        <v>354</v>
      </c>
      <c r="Z19" s="2" t="s">
        <v>494</v>
      </c>
      <c r="AA19" s="2" t="s">
        <v>113</v>
      </c>
      <c r="AB19" s="2" t="s">
        <v>55</v>
      </c>
      <c r="AC19" s="2"/>
      <c r="AD19" s="2" t="s">
        <v>355</v>
      </c>
      <c r="AE19" s="3">
        <v>3225</v>
      </c>
      <c r="AF19" s="2" t="s">
        <v>356</v>
      </c>
      <c r="AG19" s="3">
        <v>1.52</v>
      </c>
      <c r="AH19" s="3">
        <v>5</v>
      </c>
      <c r="AI19" s="3">
        <f>0.44+0.32</f>
        <v>0.76</v>
      </c>
      <c r="AJ19" s="3">
        <v>50</v>
      </c>
      <c r="AK19" s="3">
        <v>2.4</v>
      </c>
      <c r="AL19" s="2">
        <v>47</v>
      </c>
      <c r="AM19" s="3">
        <v>2.4</v>
      </c>
      <c r="AN19" s="30">
        <f>+SUM(AK10:AK20,AK22)</f>
        <v>88.300000000000011</v>
      </c>
      <c r="AO19" s="2" t="s">
        <v>364</v>
      </c>
      <c r="AP19" s="2" t="s">
        <v>351</v>
      </c>
      <c r="AQ19" s="2" t="s">
        <v>468</v>
      </c>
      <c r="AR19" s="19" t="s">
        <v>357</v>
      </c>
      <c r="AS19" s="2" t="s">
        <v>358</v>
      </c>
      <c r="AT19" s="2">
        <v>1425</v>
      </c>
      <c r="AU19" s="19" t="s">
        <v>359</v>
      </c>
      <c r="AV19" s="2" t="s">
        <v>360</v>
      </c>
      <c r="AW19" s="2" t="s">
        <v>361</v>
      </c>
      <c r="AX19" s="2" t="s">
        <v>362</v>
      </c>
      <c r="AY19" s="2" t="s">
        <v>314</v>
      </c>
      <c r="AZ19" s="2"/>
      <c r="BA19" s="12" t="s">
        <v>267</v>
      </c>
      <c r="BB19" s="12" t="s">
        <v>363</v>
      </c>
    </row>
    <row r="20" spans="1:54" ht="312" x14ac:dyDescent="0.25">
      <c r="A20" s="10" t="s">
        <v>365</v>
      </c>
      <c r="B20" s="2" t="s">
        <v>366</v>
      </c>
      <c r="C20" s="2">
        <v>441</v>
      </c>
      <c r="D20" s="2" t="s">
        <v>441</v>
      </c>
      <c r="E20" s="2" t="s">
        <v>367</v>
      </c>
      <c r="F20" s="2" t="s">
        <v>446</v>
      </c>
      <c r="G20" s="2" t="s">
        <v>201</v>
      </c>
      <c r="H20" s="2">
        <v>1</v>
      </c>
      <c r="I20" s="2">
        <v>3</v>
      </c>
      <c r="J20" s="2" t="s">
        <v>60</v>
      </c>
      <c r="K20" s="2">
        <v>2</v>
      </c>
      <c r="L20" s="2" t="s">
        <v>47</v>
      </c>
      <c r="M20" s="2">
        <v>10.5</v>
      </c>
      <c r="N20" s="2">
        <v>24.93</v>
      </c>
      <c r="O20" s="4">
        <v>3626.8163999999997</v>
      </c>
      <c r="P20" s="3">
        <v>3206</v>
      </c>
      <c r="Q20" s="3" t="s">
        <v>301</v>
      </c>
      <c r="R20" s="3">
        <v>210</v>
      </c>
      <c r="S20" s="3">
        <v>15</v>
      </c>
      <c r="T20" s="3">
        <v>210</v>
      </c>
      <c r="U20" s="2" t="s">
        <v>368</v>
      </c>
      <c r="V20" s="2">
        <v>190</v>
      </c>
      <c r="W20" s="2">
        <v>0</v>
      </c>
      <c r="X20" s="2" t="s">
        <v>369</v>
      </c>
      <c r="Y20" s="2" t="s">
        <v>370</v>
      </c>
      <c r="Z20" s="9" t="s">
        <v>371</v>
      </c>
      <c r="AA20" s="2" t="s">
        <v>113</v>
      </c>
      <c r="AB20" s="2" t="s">
        <v>55</v>
      </c>
      <c r="AC20" s="2"/>
      <c r="AD20" s="2" t="s">
        <v>372</v>
      </c>
      <c r="AE20" s="3">
        <v>3001</v>
      </c>
      <c r="AF20" s="2" t="s">
        <v>373</v>
      </c>
      <c r="AG20" s="3">
        <v>3.05</v>
      </c>
      <c r="AH20" s="3">
        <v>10</v>
      </c>
      <c r="AI20" s="3">
        <v>0.27</v>
      </c>
      <c r="AJ20" s="3">
        <v>9</v>
      </c>
      <c r="AK20" s="3">
        <v>0.9</v>
      </c>
      <c r="AL20" s="2">
        <v>9</v>
      </c>
      <c r="AM20" s="3">
        <v>0.9</v>
      </c>
      <c r="AN20" s="30">
        <f>+SUM(AL10:AL20,AL22)/12</f>
        <v>76.666666666666671</v>
      </c>
      <c r="AO20" s="2" t="s">
        <v>379</v>
      </c>
      <c r="AP20" s="2" t="s">
        <v>351</v>
      </c>
      <c r="AQ20" s="2" t="s">
        <v>469</v>
      </c>
      <c r="AR20" s="19" t="s">
        <v>374</v>
      </c>
      <c r="AS20" s="2" t="s">
        <v>495</v>
      </c>
      <c r="AT20" s="2">
        <v>1138</v>
      </c>
      <c r="AU20" s="19" t="s">
        <v>375</v>
      </c>
      <c r="AV20" s="2" t="s">
        <v>376</v>
      </c>
      <c r="AW20" s="2" t="s">
        <v>377</v>
      </c>
      <c r="AX20" s="2" t="s">
        <v>378</v>
      </c>
      <c r="AY20" s="2" t="s">
        <v>314</v>
      </c>
      <c r="AZ20" s="2"/>
      <c r="BA20" s="12" t="s">
        <v>267</v>
      </c>
      <c r="BB20" s="12"/>
    </row>
    <row r="21" spans="1:54" ht="168" x14ac:dyDescent="0.25">
      <c r="A21" s="10" t="s">
        <v>380</v>
      </c>
      <c r="B21" s="2" t="s">
        <v>381</v>
      </c>
      <c r="C21" s="2">
        <v>444</v>
      </c>
      <c r="D21" s="2" t="s">
        <v>382</v>
      </c>
      <c r="E21" s="2" t="s">
        <v>383</v>
      </c>
      <c r="F21" s="2" t="s">
        <v>447</v>
      </c>
      <c r="G21" s="2" t="s">
        <v>201</v>
      </c>
      <c r="H21" s="2">
        <v>3</v>
      </c>
      <c r="I21" s="2">
        <v>1</v>
      </c>
      <c r="J21" s="2" t="s">
        <v>60</v>
      </c>
      <c r="K21" s="2">
        <v>2</v>
      </c>
      <c r="L21" s="2" t="s">
        <v>47</v>
      </c>
      <c r="M21" s="2">
        <v>10.5</v>
      </c>
      <c r="N21" s="2">
        <v>24.96</v>
      </c>
      <c r="O21" s="4">
        <v>3631.1808000000001</v>
      </c>
      <c r="P21" s="3">
        <v>3253</v>
      </c>
      <c r="Q21" s="3" t="s">
        <v>301</v>
      </c>
      <c r="R21" s="3">
        <v>122</v>
      </c>
      <c r="S21" s="3">
        <v>15</v>
      </c>
      <c r="T21" s="3">
        <v>90</v>
      </c>
      <c r="U21" s="2" t="s">
        <v>384</v>
      </c>
      <c r="V21" s="28">
        <v>102</v>
      </c>
      <c r="W21" s="2">
        <v>5</v>
      </c>
      <c r="X21" s="2" t="s">
        <v>496</v>
      </c>
      <c r="Y21" s="2" t="s">
        <v>385</v>
      </c>
      <c r="Z21" s="2" t="s">
        <v>386</v>
      </c>
      <c r="AA21" s="2" t="s">
        <v>54</v>
      </c>
      <c r="AB21" s="2" t="s">
        <v>387</v>
      </c>
      <c r="AC21" s="2" t="s">
        <v>389</v>
      </c>
      <c r="AD21" s="2" t="s">
        <v>388</v>
      </c>
      <c r="AE21" s="3">
        <v>0</v>
      </c>
      <c r="AF21" s="2" t="s">
        <v>451</v>
      </c>
      <c r="AG21" s="3">
        <v>2.75</v>
      </c>
      <c r="AH21" s="3">
        <v>9</v>
      </c>
      <c r="AI21" s="3">
        <v>1.65</v>
      </c>
      <c r="AJ21" s="3">
        <v>60</v>
      </c>
      <c r="AK21" s="3">
        <v>5.4</v>
      </c>
      <c r="AL21" s="2">
        <v>60</v>
      </c>
      <c r="AM21" s="3">
        <v>5.4</v>
      </c>
      <c r="AN21" s="30">
        <f>+SUM(AK10:AK17,AK19:AK20,AK22)</f>
        <v>79.400000000000006</v>
      </c>
      <c r="AO21" s="2" t="s">
        <v>398</v>
      </c>
      <c r="AP21" s="2" t="s">
        <v>351</v>
      </c>
      <c r="AQ21" s="2" t="s">
        <v>470</v>
      </c>
      <c r="AR21" s="19" t="s">
        <v>390</v>
      </c>
      <c r="AS21" s="2" t="s">
        <v>391</v>
      </c>
      <c r="AT21" s="2">
        <v>1630</v>
      </c>
      <c r="AU21" s="19" t="s">
        <v>392</v>
      </c>
      <c r="AV21" s="2" t="s">
        <v>393</v>
      </c>
      <c r="AW21" s="2" t="s">
        <v>394</v>
      </c>
      <c r="AX21" s="2" t="s">
        <v>395</v>
      </c>
      <c r="AY21" s="2"/>
      <c r="AZ21" s="2" t="s">
        <v>396</v>
      </c>
      <c r="BA21" s="22" t="s">
        <v>397</v>
      </c>
      <c r="BB21" s="22"/>
    </row>
    <row r="22" spans="1:54" ht="240" x14ac:dyDescent="0.25">
      <c r="A22" s="10" t="s">
        <v>399</v>
      </c>
      <c r="B22" s="2" t="s">
        <v>400</v>
      </c>
      <c r="C22" s="2">
        <v>447</v>
      </c>
      <c r="D22" s="2" t="s">
        <v>401</v>
      </c>
      <c r="E22" s="2" t="s">
        <v>402</v>
      </c>
      <c r="F22" s="2" t="s">
        <v>448</v>
      </c>
      <c r="G22" s="2" t="s">
        <v>201</v>
      </c>
      <c r="H22" s="2">
        <v>2</v>
      </c>
      <c r="I22" s="2">
        <v>2</v>
      </c>
      <c r="J22" s="2" t="s">
        <v>60</v>
      </c>
      <c r="K22" s="2">
        <v>2</v>
      </c>
      <c r="L22" s="2" t="s">
        <v>47</v>
      </c>
      <c r="M22" s="2">
        <v>10.5</v>
      </c>
      <c r="N22" s="2">
        <v>24.99</v>
      </c>
      <c r="O22" s="4">
        <v>3635.5451999999996</v>
      </c>
      <c r="P22" s="3">
        <v>4071</v>
      </c>
      <c r="Q22" s="3" t="s">
        <v>48</v>
      </c>
      <c r="R22" s="3">
        <v>105</v>
      </c>
      <c r="S22" s="3">
        <v>20</v>
      </c>
      <c r="T22" s="3">
        <v>90</v>
      </c>
      <c r="U22" s="2" t="s">
        <v>403</v>
      </c>
      <c r="V22" s="28">
        <v>105</v>
      </c>
      <c r="W22" s="2">
        <v>4</v>
      </c>
      <c r="X22" s="2" t="s">
        <v>404</v>
      </c>
      <c r="Y22" s="2" t="s">
        <v>405</v>
      </c>
      <c r="Z22" s="2" t="s">
        <v>406</v>
      </c>
      <c r="AA22" s="2" t="s">
        <v>113</v>
      </c>
      <c r="AB22" s="2" t="s">
        <v>55</v>
      </c>
      <c r="AC22" s="2" t="s">
        <v>408</v>
      </c>
      <c r="AD22" s="2" t="s">
        <v>407</v>
      </c>
      <c r="AE22" s="3">
        <v>2806</v>
      </c>
      <c r="AF22" s="2" t="s">
        <v>409</v>
      </c>
      <c r="AG22" s="3">
        <v>2.44</v>
      </c>
      <c r="AH22" s="3">
        <v>8</v>
      </c>
      <c r="AI22" s="3">
        <v>1.76</v>
      </c>
      <c r="AJ22" s="3">
        <v>72</v>
      </c>
      <c r="AK22" s="3">
        <v>5.8</v>
      </c>
      <c r="AL22" s="2">
        <v>72</v>
      </c>
      <c r="AM22" s="3">
        <v>5.8</v>
      </c>
      <c r="AN22" s="30">
        <f>+SUM(AL10:AL17,AL19,AL20,AL22)/11</f>
        <v>75.545454545454547</v>
      </c>
      <c r="AO22" s="2" t="s">
        <v>415</v>
      </c>
      <c r="AP22" s="2" t="s">
        <v>351</v>
      </c>
      <c r="AQ22" s="2"/>
      <c r="AR22" s="19" t="s">
        <v>410</v>
      </c>
      <c r="AS22" s="2" t="s">
        <v>411</v>
      </c>
      <c r="AT22" s="2">
        <v>1620</v>
      </c>
      <c r="AU22" s="19" t="s">
        <v>497</v>
      </c>
      <c r="AV22" s="2" t="s">
        <v>412</v>
      </c>
      <c r="AW22" s="2" t="s">
        <v>413</v>
      </c>
      <c r="AX22" s="2" t="s">
        <v>414</v>
      </c>
      <c r="AY22" s="2" t="s">
        <v>314</v>
      </c>
      <c r="AZ22" s="2"/>
      <c r="BA22" s="12" t="s">
        <v>267</v>
      </c>
      <c r="BB22" s="12"/>
    </row>
    <row r="23" spans="1:54" ht="30" x14ac:dyDescent="0.25">
      <c r="AQ23" s="6" t="s">
        <v>471</v>
      </c>
      <c r="AZ23" s="27" t="s">
        <v>416</v>
      </c>
    </row>
    <row r="24" spans="1:54" x14ac:dyDescent="0.25">
      <c r="AR24" s="6"/>
      <c r="AZ24" s="27" t="s">
        <v>417</v>
      </c>
    </row>
  </sheetData>
  <pageMargins left="0.7" right="0.7" top="0.75" bottom="0.75" header="0.3" footer="0.3"/>
  <pageSetup paperSize="1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A80A4-D71F-42FD-A653-83F7BE50F8B4}">
  <dimension ref="B17:U39"/>
  <sheetViews>
    <sheetView showGridLines="0" zoomScaleNormal="100" workbookViewId="0">
      <selection activeCell="H19" sqref="H19"/>
    </sheetView>
  </sheetViews>
  <sheetFormatPr defaultRowHeight="15" x14ac:dyDescent="0.25"/>
  <cols>
    <col min="1" max="1" width="1.5703125" customWidth="1"/>
    <col min="2" max="2" width="3.140625" customWidth="1"/>
    <col min="9" max="9" width="6.140625" customWidth="1"/>
    <col min="11" max="11" width="3.5703125" customWidth="1"/>
    <col min="18" max="18" width="3.28515625" customWidth="1"/>
    <col min="27" max="27" width="2.85546875" customWidth="1"/>
  </cols>
  <sheetData>
    <row r="17" spans="2:21" x14ac:dyDescent="0.25">
      <c r="U17" t="s">
        <v>418</v>
      </c>
    </row>
    <row r="18" spans="2:21" x14ac:dyDescent="0.25">
      <c r="B18" s="17"/>
      <c r="C18" t="s">
        <v>419</v>
      </c>
      <c r="K18" s="18"/>
      <c r="L18" t="s">
        <v>420</v>
      </c>
      <c r="R18" s="16"/>
      <c r="S18" t="s">
        <v>421</v>
      </c>
      <c r="U18" t="s">
        <v>422</v>
      </c>
    </row>
    <row r="19" spans="2:21" x14ac:dyDescent="0.25">
      <c r="B19" s="14"/>
      <c r="C19" t="s">
        <v>454</v>
      </c>
      <c r="K19" s="15"/>
      <c r="L19" t="s">
        <v>423</v>
      </c>
      <c r="R19" s="15"/>
      <c r="S19" t="s">
        <v>424</v>
      </c>
    </row>
    <row r="20" spans="2:21" x14ac:dyDescent="0.25">
      <c r="B20" s="15"/>
      <c r="C20" t="s">
        <v>455</v>
      </c>
    </row>
    <row r="36" spans="2:19" x14ac:dyDescent="0.25">
      <c r="B36" s="17"/>
      <c r="C36" t="s">
        <v>425</v>
      </c>
      <c r="K36" s="17"/>
      <c r="L36" t="s">
        <v>425</v>
      </c>
      <c r="R36" s="23"/>
      <c r="S36" t="s">
        <v>426</v>
      </c>
    </row>
    <row r="37" spans="2:19" x14ac:dyDescent="0.25">
      <c r="B37" s="14"/>
      <c r="C37" t="s">
        <v>427</v>
      </c>
      <c r="K37" s="14"/>
      <c r="L37" t="s">
        <v>427</v>
      </c>
      <c r="R37" s="24"/>
      <c r="S37" t="s">
        <v>428</v>
      </c>
    </row>
    <row r="38" spans="2:19" x14ac:dyDescent="0.25">
      <c r="B38" s="15"/>
      <c r="C38" t="s">
        <v>429</v>
      </c>
      <c r="K38" s="15"/>
      <c r="L38" t="s">
        <v>429</v>
      </c>
      <c r="R38" s="25"/>
      <c r="S38" t="s">
        <v>430</v>
      </c>
    </row>
    <row r="39" spans="2:19" x14ac:dyDescent="0.25">
      <c r="K39" s="18"/>
      <c r="L39" t="s">
        <v>431</v>
      </c>
    </row>
  </sheetData>
  <pageMargins left="0.25" right="0.25" top="0.75" bottom="0.75" header="0.3" footer="0.3"/>
  <pageSetup paperSize="15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B742392673254EAEF622F106E320C1" ma:contentTypeVersion="0" ma:contentTypeDescription="Create a new document." ma:contentTypeScope="" ma:versionID="a8fd179d3a3c732a0e4959dc94c7ef7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471341-1B29-4F0F-9373-309055DF6C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A396DD0-69FF-473A-8927-206A5FD63C7B}">
  <ds:schemaRefs>
    <ds:schemaRef ds:uri="http://schemas.microsoft.com/sharepoint/v3/contenttype/forms"/>
  </ds:schemaRefs>
</ds:datastoreItem>
</file>

<file path=customXml/itemProps3.xml><?xml version="1.0" encoding="utf-8"?>
<ds:datastoreItem xmlns:ds="http://schemas.openxmlformats.org/officeDocument/2006/customXml" ds:itemID="{8EA47612-F396-4015-89B4-32C7B41E2C9C}">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Plots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Carla M</dc:creator>
  <cp:keywords/>
  <dc:description/>
  <cp:lastModifiedBy>Thomas, Carla M</cp:lastModifiedBy>
  <cp:revision/>
  <dcterms:created xsi:type="dcterms:W3CDTF">2018-08-16T14:15:59Z</dcterms:created>
  <dcterms:modified xsi:type="dcterms:W3CDTF">2020-09-29T17:22:52Z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0x01010025B742392673254EAEF622F106E320C1</vt:lpwstr>
  </property>
</Properties>
</file>