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Reports/Scientific Report/3.0 GC955-H002/3.1 Background and Objectives/Tables/"/>
    </mc:Choice>
  </mc:AlternateContent>
  <bookViews>
    <workbookView xWindow="0" yWindow="0" windowWidth="26640" windowHeight="11700" tabRatio="679" firstSheet="2" activeTab="2"/>
  </bookViews>
  <sheets>
    <sheet name="H002" sheetId="4" state="hidden" r:id="rId1"/>
    <sheet name="H002B" sheetId="16" state="hidden" r:id="rId2"/>
    <sheet name="H002C" sheetId="17" r:id="rId3"/>
    <sheet name="GC955H-001" sheetId="8" r:id="rId4"/>
    <sheet name="H005" sheetId="3" state="hidden" r:id="rId5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8" l="1"/>
  <c r="C10" i="17"/>
  <c r="E10" i="17"/>
  <c r="E12" i="17"/>
  <c r="E11" i="17"/>
  <c r="E13" i="17"/>
  <c r="E14" i="17"/>
  <c r="E15" i="17"/>
  <c r="E30" i="17"/>
  <c r="K2" i="17"/>
  <c r="I21" i="3"/>
  <c r="I21" i="16"/>
  <c r="I21" i="4"/>
  <c r="K2" i="16"/>
  <c r="L6" i="8"/>
  <c r="C38" i="8"/>
  <c r="C39" i="8"/>
  <c r="C36" i="8"/>
  <c r="C37" i="8"/>
  <c r="E12" i="8"/>
  <c r="R4" i="8"/>
  <c r="L4" i="8"/>
  <c r="E16" i="8"/>
  <c r="G12" i="8"/>
  <c r="M12" i="8"/>
  <c r="G16" i="8"/>
  <c r="M16" i="8"/>
  <c r="C16" i="8"/>
  <c r="I1" i="16"/>
  <c r="E27" i="16"/>
  <c r="C27" i="16"/>
  <c r="E15" i="16"/>
  <c r="E16" i="16"/>
  <c r="E14" i="16"/>
  <c r="E18" i="16"/>
  <c r="E26" i="16"/>
  <c r="E22" i="16"/>
  <c r="I3" i="16"/>
  <c r="E12" i="16"/>
  <c r="E29" i="8"/>
  <c r="E13" i="8"/>
  <c r="G13" i="8"/>
  <c r="M13" i="8"/>
  <c r="E17" i="8"/>
  <c r="E23" i="8"/>
  <c r="E27" i="8"/>
  <c r="E20" i="8"/>
  <c r="G20" i="8"/>
  <c r="M20" i="8"/>
  <c r="E24" i="8"/>
  <c r="E15" i="8"/>
  <c r="E19" i="8"/>
  <c r="E22" i="8"/>
  <c r="G22" i="8"/>
  <c r="M22" i="8"/>
  <c r="E26" i="8"/>
  <c r="G26" i="8"/>
  <c r="M26" i="8"/>
  <c r="E14" i="8"/>
  <c r="G14" i="8"/>
  <c r="M14" i="8"/>
  <c r="E28" i="8"/>
  <c r="E18" i="8"/>
  <c r="G18" i="8"/>
  <c r="M18" i="8"/>
  <c r="E21" i="8"/>
  <c r="E25" i="8"/>
  <c r="J1" i="3"/>
  <c r="I1" i="4"/>
  <c r="K2" i="4"/>
  <c r="E19" i="16"/>
  <c r="E13" i="16"/>
  <c r="E21" i="16"/>
  <c r="E11" i="16"/>
  <c r="E20" i="16"/>
  <c r="G20" i="16"/>
  <c r="E17" i="16"/>
  <c r="C17" i="16"/>
  <c r="E10" i="16"/>
  <c r="C10" i="16"/>
  <c r="E24" i="16"/>
  <c r="C24" i="16"/>
  <c r="E25" i="16"/>
  <c r="G27" i="16"/>
  <c r="I3" i="17"/>
  <c r="G16" i="16"/>
  <c r="C16" i="16"/>
  <c r="G17" i="16"/>
  <c r="C26" i="16"/>
  <c r="G26" i="16"/>
  <c r="C15" i="16"/>
  <c r="G15" i="16"/>
  <c r="G11" i="16"/>
  <c r="C11" i="16"/>
  <c r="C20" i="16"/>
  <c r="G19" i="16"/>
  <c r="C19" i="16"/>
  <c r="G13" i="16"/>
  <c r="C13" i="16"/>
  <c r="G25" i="16"/>
  <c r="C25" i="16"/>
  <c r="C21" i="16"/>
  <c r="G21" i="16"/>
  <c r="C22" i="16"/>
  <c r="C33" i="16"/>
  <c r="G22" i="16"/>
  <c r="G12" i="16"/>
  <c r="C12" i="16"/>
  <c r="C18" i="16"/>
  <c r="G18" i="16"/>
  <c r="G14" i="16"/>
  <c r="C14" i="16"/>
  <c r="G24" i="8"/>
  <c r="M24" i="8"/>
  <c r="G25" i="8"/>
  <c r="M25" i="8"/>
  <c r="G28" i="8"/>
  <c r="M28" i="8"/>
  <c r="G19" i="8"/>
  <c r="M19" i="8"/>
  <c r="G27" i="8"/>
  <c r="M27" i="8"/>
  <c r="G21" i="8"/>
  <c r="M21" i="8"/>
  <c r="G23" i="8"/>
  <c r="M23" i="8"/>
  <c r="C17" i="8"/>
  <c r="G17" i="8"/>
  <c r="M17" i="8"/>
  <c r="G15" i="8"/>
  <c r="M15" i="8"/>
  <c r="C29" i="8"/>
  <c r="G29" i="8"/>
  <c r="M29" i="8"/>
  <c r="C19" i="8"/>
  <c r="E12" i="3"/>
  <c r="E16" i="3"/>
  <c r="E20" i="3"/>
  <c r="E24" i="3"/>
  <c r="E18" i="3"/>
  <c r="E13" i="3"/>
  <c r="E17" i="3"/>
  <c r="E21" i="3"/>
  <c r="E25" i="3"/>
  <c r="E14" i="3"/>
  <c r="E22" i="3"/>
  <c r="E15" i="3"/>
  <c r="E19" i="3"/>
  <c r="E27" i="3"/>
  <c r="E26" i="3"/>
  <c r="E11" i="3"/>
  <c r="C11" i="3"/>
  <c r="E25" i="4"/>
  <c r="E21" i="4"/>
  <c r="C22" i="8"/>
  <c r="C20" i="8"/>
  <c r="C13" i="8"/>
  <c r="C18" i="8"/>
  <c r="C24" i="8"/>
  <c r="C25" i="8"/>
  <c r="C28" i="8"/>
  <c r="C27" i="8"/>
  <c r="C26" i="8"/>
  <c r="C21" i="8"/>
  <c r="C14" i="8"/>
  <c r="C15" i="8"/>
  <c r="C23" i="8"/>
  <c r="E15" i="4"/>
  <c r="E16" i="4"/>
  <c r="E26" i="4"/>
  <c r="E14" i="4"/>
  <c r="E24" i="4"/>
  <c r="E13" i="4"/>
  <c r="E11" i="4"/>
  <c r="E19" i="4"/>
  <c r="E27" i="4"/>
  <c r="E12" i="4"/>
  <c r="E18" i="4"/>
  <c r="E22" i="4"/>
  <c r="I3" i="4"/>
  <c r="E10" i="4"/>
  <c r="E20" i="4"/>
  <c r="E10" i="3"/>
  <c r="J3" i="3"/>
  <c r="E17" i="4"/>
  <c r="G24" i="16"/>
  <c r="G10" i="16"/>
  <c r="G14" i="17"/>
  <c r="G11" i="17"/>
  <c r="G10" i="17"/>
  <c r="L8" i="8"/>
  <c r="C32" i="16"/>
  <c r="G13" i="17"/>
  <c r="G30" i="17"/>
  <c r="C30" i="17"/>
  <c r="G15" i="17"/>
  <c r="C15" i="17"/>
  <c r="G12" i="17"/>
  <c r="C31" i="16"/>
  <c r="G22" i="4"/>
  <c r="C25" i="4"/>
  <c r="C35" i="8"/>
  <c r="C34" i="8"/>
  <c r="G25" i="4"/>
  <c r="C33" i="8"/>
  <c r="G15" i="3"/>
  <c r="C15" i="3"/>
  <c r="G21" i="3"/>
  <c r="C21" i="3"/>
  <c r="G27" i="3"/>
  <c r="C27" i="3"/>
  <c r="G22" i="3"/>
  <c r="C22" i="3"/>
  <c r="G17" i="3"/>
  <c r="C17" i="3"/>
  <c r="G20" i="3"/>
  <c r="C20" i="3"/>
  <c r="G26" i="3"/>
  <c r="C26" i="3"/>
  <c r="G24" i="3"/>
  <c r="C24" i="3"/>
  <c r="C14" i="3"/>
  <c r="G14" i="3"/>
  <c r="G13" i="3"/>
  <c r="C13" i="3"/>
  <c r="G16" i="3"/>
  <c r="C16" i="3"/>
  <c r="G19" i="3"/>
  <c r="C19" i="3"/>
  <c r="G25" i="3"/>
  <c r="C25" i="3"/>
  <c r="G18" i="3"/>
  <c r="C18" i="3"/>
  <c r="G12" i="3"/>
  <c r="C12" i="3"/>
  <c r="C21" i="4"/>
  <c r="G21" i="4"/>
  <c r="G11" i="3"/>
  <c r="G10" i="3"/>
  <c r="C10" i="3"/>
  <c r="C11" i="4"/>
  <c r="G11" i="4"/>
  <c r="C12" i="4"/>
  <c r="G12" i="4"/>
  <c r="C13" i="4"/>
  <c r="G13" i="4"/>
  <c r="C16" i="4"/>
  <c r="G16" i="4"/>
  <c r="G17" i="4"/>
  <c r="C17" i="4"/>
  <c r="C10" i="4"/>
  <c r="G10" i="4"/>
  <c r="G27" i="4"/>
  <c r="C27" i="4"/>
  <c r="G24" i="4"/>
  <c r="C24" i="4"/>
  <c r="C15" i="4"/>
  <c r="G15" i="4"/>
  <c r="C18" i="4"/>
  <c r="G18" i="4"/>
  <c r="G26" i="4"/>
  <c r="C26" i="4"/>
  <c r="C20" i="4"/>
  <c r="G20" i="4"/>
  <c r="C22" i="4"/>
  <c r="G19" i="4"/>
  <c r="C19" i="4"/>
  <c r="G14" i="4"/>
  <c r="C14" i="4"/>
  <c r="C12" i="17"/>
  <c r="C25" i="17"/>
  <c r="C11" i="17"/>
  <c r="C23" i="17"/>
  <c r="C13" i="17"/>
  <c r="C14" i="17"/>
  <c r="I23" i="16"/>
  <c r="E23" i="16"/>
  <c r="I23" i="4"/>
  <c r="I23" i="3"/>
  <c r="C32" i="4"/>
  <c r="C32" i="3"/>
  <c r="C31" i="4"/>
  <c r="C31" i="3"/>
  <c r="C33" i="4"/>
  <c r="C24" i="17"/>
  <c r="E23" i="4"/>
  <c r="G23" i="16"/>
  <c r="C23" i="16"/>
  <c r="E23" i="3"/>
  <c r="C23" i="4"/>
  <c r="G23" i="4"/>
  <c r="G23" i="3"/>
  <c r="C23" i="3"/>
  <c r="C33" i="3"/>
</calcChain>
</file>

<file path=xl/sharedStrings.xml><?xml version="1.0" encoding="utf-8"?>
<sst xmlns="http://schemas.openxmlformats.org/spreadsheetml/2006/main" count="466" uniqueCount="120">
  <si>
    <t>Seafloor offset at H (TVDSS-SRD)</t>
  </si>
  <si>
    <t xml:space="preserve">Inline - </t>
  </si>
  <si>
    <t xml:space="preserve">Xline  - </t>
  </si>
  <si>
    <t xml:space="preserve">collett et al., personal Communication. </t>
  </si>
  <si>
    <t xml:space="preserve">Lat. </t>
  </si>
  <si>
    <t>Long.</t>
  </si>
  <si>
    <t>Projection</t>
  </si>
  <si>
    <t>AGL_UTM15_WGS84_ft</t>
  </si>
  <si>
    <t>Event</t>
  </si>
  <si>
    <t>Measured Depth (MD)</t>
  </si>
  <si>
    <t>Depth Below Seafloor</t>
  </si>
  <si>
    <t>Description</t>
  </si>
  <si>
    <t>Source</t>
  </si>
  <si>
    <t>unit</t>
  </si>
  <si>
    <t>ft</t>
  </si>
  <si>
    <t>Sea floor</t>
  </si>
  <si>
    <t>Seismic Peak</t>
  </si>
  <si>
    <t>WAZ seismic</t>
  </si>
  <si>
    <t>HRZ-600</t>
  </si>
  <si>
    <t>HRZ-500</t>
  </si>
  <si>
    <t>Fault</t>
  </si>
  <si>
    <t>Offset of seismic reflectors</t>
  </si>
  <si>
    <t>Top Fracture Filling Hydrates</t>
  </si>
  <si>
    <t>Based upon H well RES</t>
  </si>
  <si>
    <t>H Well and WAZ seismic</t>
  </si>
  <si>
    <t>5' thick sand</t>
  </si>
  <si>
    <t>Based upon H well GR and RES</t>
  </si>
  <si>
    <t>HRZ-400</t>
  </si>
  <si>
    <t>HRZ-300</t>
  </si>
  <si>
    <t>HRZ- 200 / Top  Sand - rich section</t>
  </si>
  <si>
    <t xml:space="preserve">Seismic peak  where the GR starts to decrease with depth; marks the top of the sand within which hydrates are present. </t>
  </si>
  <si>
    <t>Top Massive Sand</t>
  </si>
  <si>
    <t>Seismic zero crossing from trough to large peak  reflector where the GR has a marked decrease</t>
  </si>
  <si>
    <t>Top Hydrate</t>
  </si>
  <si>
    <t xml:space="preserve">Seismic  max peak of where resistivity log response for the top of gas hydrate occurrence. </t>
  </si>
  <si>
    <t>Base of Interbedded hydrate</t>
  </si>
  <si>
    <t>Zero crossing between strong trough beneath the top hydrate peak and the underlying peak</t>
  </si>
  <si>
    <t>Base of Massive Sand</t>
  </si>
  <si>
    <t>Seismic reflector where the GR has a marked increase</t>
  </si>
  <si>
    <t>Base of Channel System</t>
  </si>
  <si>
    <t>HRZ-100</t>
  </si>
  <si>
    <t>Thickness</t>
  </si>
  <si>
    <t>Channel System 1</t>
  </si>
  <si>
    <t>Masssive Sand</t>
  </si>
  <si>
    <t>Hydrate  interval</t>
  </si>
  <si>
    <t>Top Cores 1-6</t>
  </si>
  <si>
    <t>Base Cores 1-6</t>
  </si>
  <si>
    <t>Top Cores 7-10</t>
  </si>
  <si>
    <t>Base Cores 7-10</t>
  </si>
  <si>
    <t>Seismic Depth</t>
  </si>
  <si>
    <t>m</t>
  </si>
  <si>
    <t>Based upon H well GR</t>
  </si>
  <si>
    <t>H Well</t>
  </si>
  <si>
    <t xml:space="preserve"> Channel System 1</t>
  </si>
  <si>
    <t xml:space="preserve"> Masssive Sand</t>
  </si>
  <si>
    <t xml:space="preserve"> Hydrate interval (seismic)</t>
  </si>
  <si>
    <t>Based upon Hwell Resistivity and proximity to fault</t>
  </si>
  <si>
    <t>5' Sand</t>
  </si>
  <si>
    <t xml:space="preserve"> from H well.</t>
  </si>
  <si>
    <t>UTM15 NAD27 ft</t>
  </si>
  <si>
    <t>HRZ-150</t>
  </si>
  <si>
    <t>known Water Depth from H-Well</t>
  </si>
  <si>
    <t>Known Air Gap</t>
  </si>
  <si>
    <t>Assumed Air Gap</t>
  </si>
  <si>
    <t>Estimated WD</t>
  </si>
  <si>
    <t>GC955H-001</t>
  </si>
  <si>
    <t>Lithologic Unit</t>
  </si>
  <si>
    <t>fbrf</t>
  </si>
  <si>
    <t>fbsl</t>
  </si>
  <si>
    <t>fbsf</t>
  </si>
  <si>
    <t>Measured Depth</t>
  </si>
  <si>
    <t xml:space="preserve">Depth below Sea Level </t>
  </si>
  <si>
    <t xml:space="preserve">ft </t>
  </si>
  <si>
    <t>Seismic Depth, from reference datum</t>
  </si>
  <si>
    <t>Base Fracture Filling Hydrates</t>
  </si>
  <si>
    <t>logic</t>
  </si>
  <si>
    <t>Resist log</t>
  </si>
  <si>
    <t>Top Hydrate - Log based</t>
  </si>
  <si>
    <t>SRD</t>
  </si>
  <si>
    <t>Base of hydrate - log response</t>
  </si>
  <si>
    <t>Zero xrossing from trough to strong positive reflector where the GR has a decrease and caliper has an increase</t>
  </si>
  <si>
    <t>Top Hydrate - Seismic Peak</t>
  </si>
  <si>
    <t>Top Hydrate - Predicted</t>
  </si>
  <si>
    <t>Base of Hydrate - Predicted</t>
  </si>
  <si>
    <t>Base of Hydrate - Seismic reflector (HRZ 150)</t>
  </si>
  <si>
    <t>Zero crossing from trough to peak where the GR has a marked increase</t>
  </si>
  <si>
    <t>Top of hydrate - seismic</t>
  </si>
  <si>
    <t xml:space="preserve">Latitude </t>
  </si>
  <si>
    <t>Longitude</t>
  </si>
  <si>
    <t>H005</t>
  </si>
  <si>
    <t>H002</t>
  </si>
  <si>
    <t>27 DEG, 0 MIN, 2.8548 SEC N</t>
  </si>
  <si>
    <t>90 DEG, 25 MIN, 36.2856 SEC W</t>
  </si>
  <si>
    <t>27 DEG, 0 MIN, 1.4112 SEC N</t>
  </si>
  <si>
    <t>90 DEG, 25 MIN, 34.7952 SEC W</t>
  </si>
  <si>
    <t>87ft below Top of Hydrate based on H well</t>
  </si>
  <si>
    <t>Base of Sand Unit</t>
  </si>
  <si>
    <t>Base of hydrate - Seismic</t>
  </si>
  <si>
    <t>Seismic zero crossing from trough to peak</t>
  </si>
  <si>
    <t>Base of Hydrate - Seismic</t>
  </si>
  <si>
    <t>Top Hydrate- Seismic</t>
  </si>
  <si>
    <t>WGS84</t>
  </si>
  <si>
    <t>27.000854° N</t>
  </si>
  <si>
    <t>90.426394° W</t>
  </si>
  <si>
    <t>27 DEG, 0.0513 MIN N</t>
  </si>
  <si>
    <t>90 DEG, 25.5837 MIN W</t>
  </si>
  <si>
    <t>Seismic Shift at Top Hydrate</t>
  </si>
  <si>
    <t>Hydrate reservoir1 thickness</t>
  </si>
  <si>
    <t>86ft below Top of Hydrate based on H well</t>
  </si>
  <si>
    <t>Observed Seafloor RKB</t>
  </si>
  <si>
    <t>SEAFLOOR NOW REFERENCED TO OBSERVED NOT SRD</t>
  </si>
  <si>
    <t>H002C</t>
  </si>
  <si>
    <t>I</t>
  </si>
  <si>
    <t>II</t>
  </si>
  <si>
    <t>III</t>
  </si>
  <si>
    <t>Lithostratigraphic Unit</t>
  </si>
  <si>
    <t>Seismic Reference Depth</t>
  </si>
  <si>
    <t>Top  Sand - rich section</t>
  </si>
  <si>
    <t>Depth below Rig Floor</t>
  </si>
  <si>
    <t>Base of Main Hydrate Reservoir - 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</si>
</sst>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* #,##0.0000_);_(* \(#,##0.0000\);_(* &quot;-&quot;??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0033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hadow/>
      <sz val="24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rgb="FFFBD5B5"/>
      </patternFill>
    </fill>
    <fill>
      <patternFill patternType="solid">
        <fgColor rgb="FFEBF1DD"/>
      </patternFill>
    </fill>
    <fill>
      <patternFill patternType="solid">
        <fgColor rgb="FFDBEEF3"/>
      </patternFill>
    </fill>
    <fill>
      <patternFill patternType="solid">
        <fgColor rgb="FFF2DCDB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5">
    <xf numFmtId="0" fontId="0" fillId="0" borderId="0" xfId="0"/>
    <xf numFmtId="0" fontId="3" fillId="0" borderId="0" xfId="0" applyFont="1"/>
    <xf numFmtId="0" fontId="8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readingOrder="1"/>
    </xf>
    <xf numFmtId="0" fontId="7" fillId="0" borderId="8" xfId="0" applyFont="1" applyBorder="1"/>
    <xf numFmtId="0" fontId="5" fillId="0" borderId="9" xfId="0" applyFont="1" applyBorder="1" applyAlignment="1">
      <alignment horizontal="left" vertical="center" readingOrder="1"/>
    </xf>
    <xf numFmtId="0" fontId="5" fillId="0" borderId="5" xfId="0" applyFont="1" applyBorder="1" applyAlignment="1">
      <alignment horizontal="left" vertical="center" readingOrder="1"/>
    </xf>
    <xf numFmtId="0" fontId="7" fillId="0" borderId="6" xfId="0" applyFont="1" applyBorder="1"/>
    <xf numFmtId="164" fontId="0" fillId="0" borderId="0" xfId="0" applyNumberFormat="1"/>
    <xf numFmtId="164" fontId="7" fillId="0" borderId="0" xfId="0" applyNumberFormat="1" applyFont="1" applyAlignment="1">
      <alignment horizontal="center"/>
    </xf>
    <xf numFmtId="0" fontId="16" fillId="5" borderId="4" xfId="0" applyFont="1" applyFill="1" applyBorder="1"/>
    <xf numFmtId="0" fontId="15" fillId="5" borderId="4" xfId="0" applyFont="1" applyFill="1" applyBorder="1" applyAlignment="1">
      <alignment horizontal="center"/>
    </xf>
    <xf numFmtId="0" fontId="17" fillId="0" borderId="4" xfId="0" applyFont="1" applyBorder="1"/>
    <xf numFmtId="164" fontId="7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7" fillId="6" borderId="2" xfId="0" applyFont="1" applyFill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7" fillId="0" borderId="8" xfId="0" applyFont="1" applyBorder="1"/>
    <xf numFmtId="164" fontId="17" fillId="0" borderId="10" xfId="0" applyNumberFormat="1" applyFont="1" applyBorder="1"/>
    <xf numFmtId="164" fontId="4" fillId="0" borderId="2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0" fontId="17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Alignment="1">
      <alignment horizontal="right"/>
    </xf>
    <xf numFmtId="0" fontId="18" fillId="0" borderId="0" xfId="0" applyFont="1" applyAlignment="1">
      <alignment horizontal="right" vertical="center" readingOrder="1"/>
    </xf>
    <xf numFmtId="0" fontId="7" fillId="0" borderId="0" xfId="0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65" fontId="7" fillId="0" borderId="12" xfId="0" applyNumberFormat="1" applyFont="1" applyBorder="1" applyAlignment="1">
      <alignment horizontal="right"/>
    </xf>
    <xf numFmtId="165" fontId="7" fillId="0" borderId="6" xfId="0" applyNumberFormat="1" applyFont="1" applyBorder="1" applyAlignment="1">
      <alignment horizontal="right"/>
    </xf>
    <xf numFmtId="165" fontId="7" fillId="0" borderId="14" xfId="0" applyNumberFormat="1" applyFont="1" applyBorder="1" applyAlignment="1">
      <alignment horizontal="right"/>
    </xf>
    <xf numFmtId="2" fontId="17" fillId="0" borderId="6" xfId="0" applyNumberFormat="1" applyFont="1" applyBorder="1"/>
    <xf numFmtId="0" fontId="0" fillId="7" borderId="0" xfId="0" applyFill="1"/>
    <xf numFmtId="0" fontId="7" fillId="7" borderId="0" xfId="0" applyFont="1" applyFill="1" applyAlignment="1">
      <alignment horizontal="center"/>
    </xf>
    <xf numFmtId="164" fontId="7" fillId="7" borderId="0" xfId="0" applyNumberFormat="1" applyFont="1" applyFill="1" applyAlignment="1">
      <alignment horizontal="center"/>
    </xf>
    <xf numFmtId="0" fontId="3" fillId="7" borderId="0" xfId="0" applyFont="1" applyFill="1"/>
    <xf numFmtId="0" fontId="17" fillId="7" borderId="0" xfId="0" applyFont="1" applyFill="1"/>
    <xf numFmtId="37" fontId="17" fillId="7" borderId="0" xfId="1" applyNumberFormat="1" applyFont="1" applyFill="1"/>
    <xf numFmtId="3" fontId="17" fillId="7" borderId="0" xfId="0" applyNumberFormat="1" applyFont="1" applyFill="1"/>
    <xf numFmtId="0" fontId="7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2" fontId="13" fillId="0" borderId="6" xfId="0" applyNumberFormat="1" applyFont="1" applyBorder="1" applyAlignment="1">
      <alignment horizontal="right"/>
    </xf>
    <xf numFmtId="0" fontId="13" fillId="0" borderId="8" xfId="0" applyFont="1" applyBorder="1" applyAlignment="1">
      <alignment horizontal="right"/>
    </xf>
    <xf numFmtId="0" fontId="13" fillId="0" borderId="9" xfId="0" applyFont="1" applyBorder="1" applyAlignment="1"/>
    <xf numFmtId="0" fontId="12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20" fillId="7" borderId="0" xfId="0" applyFont="1" applyFill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" fillId="7" borderId="0" xfId="0" applyFont="1" applyFill="1" applyBorder="1" applyAlignment="1">
      <alignment horizontal="right" vertical="center"/>
    </xf>
    <xf numFmtId="164" fontId="4" fillId="7" borderId="0" xfId="0" applyNumberFormat="1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18" xfId="0" applyNumberFormat="1" applyFont="1" applyBorder="1" applyAlignment="1">
      <alignment horizontal="right" vertical="center"/>
    </xf>
    <xf numFmtId="0" fontId="18" fillId="7" borderId="0" xfId="0" applyFont="1" applyFill="1" applyAlignment="1">
      <alignment horizontal="right" vertical="center" readingOrder="1"/>
    </xf>
    <xf numFmtId="0" fontId="13" fillId="7" borderId="0" xfId="0" applyFont="1" applyFill="1" applyAlignment="1">
      <alignment horizontal="right"/>
    </xf>
    <xf numFmtId="164" fontId="4" fillId="0" borderId="3" xfId="0" applyNumberFormat="1" applyFont="1" applyBorder="1" applyAlignment="1">
      <alignment horizontal="right" vertical="center"/>
    </xf>
    <xf numFmtId="0" fontId="0" fillId="0" borderId="0" xfId="0" applyFill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0" fillId="8" borderId="0" xfId="0" applyFill="1"/>
    <xf numFmtId="0" fontId="9" fillId="8" borderId="5" xfId="0" applyFont="1" applyFill="1" applyBorder="1" applyAlignment="1">
      <alignment horizontal="left" vertical="center" readingOrder="1"/>
    </xf>
    <xf numFmtId="0" fontId="0" fillId="8" borderId="6" xfId="0" applyFill="1" applyBorder="1"/>
    <xf numFmtId="0" fontId="9" fillId="9" borderId="5" xfId="0" applyFont="1" applyFill="1" applyBorder="1" applyAlignment="1">
      <alignment horizontal="left" vertical="center" readingOrder="1"/>
    </xf>
    <xf numFmtId="0" fontId="0" fillId="9" borderId="6" xfId="0" applyFill="1" applyBorder="1"/>
    <xf numFmtId="0" fontId="0" fillId="9" borderId="0" xfId="0" applyFill="1"/>
    <xf numFmtId="0" fontId="18" fillId="0" borderId="9" xfId="0" applyFont="1" applyBorder="1" applyAlignment="1">
      <alignment horizontal="left" vertical="center" readingOrder="1"/>
    </xf>
    <xf numFmtId="0" fontId="0" fillId="7" borderId="8" xfId="0" applyFill="1" applyBorder="1"/>
    <xf numFmtId="0" fontId="7" fillId="7" borderId="13" xfId="0" applyFont="1" applyFill="1" applyBorder="1" applyAlignment="1">
      <alignment horizontal="right"/>
    </xf>
    <xf numFmtId="0" fontId="7" fillId="7" borderId="12" xfId="0" applyFont="1" applyFill="1" applyBorder="1" applyAlignment="1">
      <alignment horizontal="right"/>
    </xf>
    <xf numFmtId="0" fontId="13" fillId="7" borderId="10" xfId="0" applyFont="1" applyFill="1" applyBorder="1" applyAlignment="1">
      <alignment horizontal="right"/>
    </xf>
    <xf numFmtId="0" fontId="7" fillId="7" borderId="8" xfId="0" applyFont="1" applyFill="1" applyBorder="1" applyAlignment="1">
      <alignment horizontal="right"/>
    </xf>
    <xf numFmtId="0" fontId="11" fillId="7" borderId="6" xfId="0" applyFont="1" applyFill="1" applyBorder="1" applyAlignment="1">
      <alignment horizontal="right" vertical="center" wrapText="1"/>
    </xf>
    <xf numFmtId="0" fontId="11" fillId="7" borderId="10" xfId="0" applyFont="1" applyFill="1" applyBorder="1" applyAlignment="1">
      <alignment horizontal="right" vertical="center" wrapText="1"/>
    </xf>
    <xf numFmtId="0" fontId="13" fillId="7" borderId="19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readingOrder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0" fillId="0" borderId="4" xfId="0" applyBorder="1"/>
    <xf numFmtId="0" fontId="7" fillId="0" borderId="4" xfId="0" applyFont="1" applyBorder="1" applyAlignment="1">
      <alignment horizontal="center" wrapText="1"/>
    </xf>
    <xf numFmtId="2" fontId="7" fillId="0" borderId="4" xfId="0" applyNumberFormat="1" applyFont="1" applyBorder="1"/>
    <xf numFmtId="164" fontId="7" fillId="0" borderId="4" xfId="0" applyNumberFormat="1" applyFont="1" applyBorder="1"/>
    <xf numFmtId="0" fontId="7" fillId="0" borderId="0" xfId="0" applyFont="1" applyBorder="1" applyAlignment="1">
      <alignment horizontal="center"/>
    </xf>
    <xf numFmtId="165" fontId="7" fillId="0" borderId="4" xfId="0" applyNumberFormat="1" applyFont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18" fillId="0" borderId="0" xfId="0" applyFont="1" applyBorder="1" applyAlignment="1">
      <alignment horizontal="left" vertical="center" readingOrder="1"/>
    </xf>
    <xf numFmtId="0" fontId="13" fillId="7" borderId="0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7" fillId="6" borderId="15" xfId="0" applyFont="1" applyFill="1" applyBorder="1" applyAlignment="1">
      <alignment horizontal="center" vertical="center"/>
    </xf>
    <xf numFmtId="0" fontId="17" fillId="6" borderId="16" xfId="0" applyFont="1" applyFill="1" applyBorder="1" applyAlignment="1">
      <alignment horizontal="center" vertical="center"/>
    </xf>
    <xf numFmtId="0" fontId="15" fillId="5" borderId="0" xfId="0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3" fillId="0" borderId="23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19" xfId="0" applyFont="1" applyBorder="1" applyAlignment="1"/>
    <xf numFmtId="0" fontId="8" fillId="2" borderId="2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0" fillId="8" borderId="0" xfId="0" applyFill="1" applyBorder="1"/>
    <xf numFmtId="165" fontId="7" fillId="0" borderId="0" xfId="0" applyNumberFormat="1" applyFont="1" applyBorder="1" applyAlignment="1">
      <alignment horizontal="right"/>
    </xf>
    <xf numFmtId="0" fontId="0" fillId="0" borderId="0" xfId="0" applyBorder="1" applyAlignment="1"/>
    <xf numFmtId="0" fontId="0" fillId="7" borderId="0" xfId="0" applyFill="1" applyBorder="1"/>
    <xf numFmtId="0" fontId="7" fillId="7" borderId="0" xfId="0" applyFont="1" applyFill="1" applyBorder="1" applyAlignment="1">
      <alignment horizontal="right"/>
    </xf>
    <xf numFmtId="0" fontId="0" fillId="9" borderId="0" xfId="0" applyFill="1" applyBorder="1"/>
    <xf numFmtId="165" fontId="7" fillId="0" borderId="8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 wrapText="1"/>
    </xf>
    <xf numFmtId="164" fontId="13" fillId="0" borderId="10" xfId="0" applyNumberFormat="1" applyFont="1" applyBorder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right"/>
    </xf>
    <xf numFmtId="0" fontId="2" fillId="10" borderId="3" xfId="0" applyFont="1" applyFill="1" applyBorder="1" applyAlignment="1">
      <alignment horizontal="right" vertical="center" wrapText="1"/>
    </xf>
    <xf numFmtId="164" fontId="4" fillId="10" borderId="1" xfId="0" applyNumberFormat="1" applyFont="1" applyFill="1" applyBorder="1" applyAlignment="1">
      <alignment horizontal="center" vertical="center"/>
    </xf>
    <xf numFmtId="0" fontId="19" fillId="7" borderId="0" xfId="0" applyFont="1" applyFill="1"/>
    <xf numFmtId="164" fontId="4" fillId="10" borderId="2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right" vertical="center"/>
    </xf>
    <xf numFmtId="166" fontId="0" fillId="7" borderId="0" xfId="0" applyNumberFormat="1" applyFill="1"/>
    <xf numFmtId="0" fontId="19" fillId="0" borderId="11" xfId="0" applyFont="1" applyBorder="1" applyAlignment="1">
      <alignment vertical="center"/>
    </xf>
    <xf numFmtId="0" fontId="17" fillId="6" borderId="17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7" borderId="24" xfId="0" applyFill="1" applyBorder="1"/>
    <xf numFmtId="0" fontId="19" fillId="0" borderId="24" xfId="0" applyFont="1" applyBorder="1" applyAlignment="1">
      <alignment vertical="center"/>
    </xf>
    <xf numFmtId="0" fontId="20" fillId="7" borderId="0" xfId="0" applyFont="1" applyFill="1" applyBorder="1"/>
    <xf numFmtId="0" fontId="19" fillId="0" borderId="0" xfId="0" applyFont="1" applyBorder="1" applyAlignment="1">
      <alignment vertical="center"/>
    </xf>
    <xf numFmtId="37" fontId="17" fillId="7" borderId="0" xfId="1" applyNumberFormat="1" applyFont="1" applyFill="1" applyBorder="1"/>
    <xf numFmtId="0" fontId="16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right" vertical="center"/>
    </xf>
    <xf numFmtId="0" fontId="16" fillId="11" borderId="3" xfId="0" applyFont="1" applyFill="1" applyBorder="1" applyAlignment="1">
      <alignment horizontal="right" vertical="center"/>
    </xf>
    <xf numFmtId="0" fontId="16" fillId="11" borderId="3" xfId="0" applyFont="1" applyFill="1" applyBorder="1" applyAlignment="1">
      <alignment horizontal="right" vertical="center" wrapText="1"/>
    </xf>
    <xf numFmtId="164" fontId="21" fillId="0" borderId="2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64" fontId="21" fillId="0" borderId="18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left" vertical="center" readingOrder="1"/>
    </xf>
    <xf numFmtId="0" fontId="0" fillId="0" borderId="21" xfId="0" applyBorder="1" applyAlignment="1"/>
    <xf numFmtId="0" fontId="0" fillId="0" borderId="22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39</xdr:row>
      <xdr:rowOff>171450</xdr:rowOff>
    </xdr:from>
    <xdr:to>
      <xdr:col>11</xdr:col>
      <xdr:colOff>2802598</xdr:colOff>
      <xdr:row>71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2700" y="9048750"/>
          <a:ext cx="4514850" cy="605197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4</xdr:col>
      <xdr:colOff>2073276</xdr:colOff>
      <xdr:row>65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372475"/>
          <a:ext cx="5952381" cy="4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39</xdr:row>
      <xdr:rowOff>171450</xdr:rowOff>
    </xdr:from>
    <xdr:to>
      <xdr:col>11</xdr:col>
      <xdr:colOff>2802598</xdr:colOff>
      <xdr:row>71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9900" y="13417550"/>
          <a:ext cx="4580598" cy="5845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4</xdr:col>
      <xdr:colOff>2073276</xdr:colOff>
      <xdr:row>65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13614400"/>
          <a:ext cx="6213476" cy="4533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38</xdr:row>
      <xdr:rowOff>171450</xdr:rowOff>
    </xdr:from>
    <xdr:to>
      <xdr:col>11</xdr:col>
      <xdr:colOff>2367169</xdr:colOff>
      <xdr:row>70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99900" y="13150850"/>
          <a:ext cx="4580598" cy="58451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4</xdr:col>
      <xdr:colOff>998312</xdr:colOff>
      <xdr:row>58</xdr:row>
      <xdr:rowOff>87087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" y="13347700"/>
          <a:ext cx="6213476" cy="453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98"/>
  <sheetViews>
    <sheetView topLeftCell="B1" zoomScale="50" zoomScaleNormal="50" zoomScalePageLayoutView="89" workbookViewId="0">
      <selection activeCell="B8" sqref="B8"/>
    </sheetView>
  </sheetViews>
  <sheetFormatPr defaultColWidth="8.85546875" defaultRowHeight="15" x14ac:dyDescent="0.25"/>
  <cols>
    <col min="2" max="2" width="34.42578125" customWidth="1"/>
    <col min="3" max="3" width="24.85546875" customWidth="1"/>
    <col min="4" max="4" width="24.85546875" hidden="1" customWidth="1"/>
    <col min="5" max="5" width="40.85546875" bestFit="1" customWidth="1"/>
    <col min="6" max="6" width="40.85546875" hidden="1" customWidth="1"/>
    <col min="7" max="7" width="42.5703125" customWidth="1"/>
    <col min="8" max="8" width="42.5703125" hidden="1" customWidth="1"/>
    <col min="9" max="9" width="16.42578125" bestFit="1" customWidth="1"/>
    <col min="10" max="10" width="22.140625" customWidth="1"/>
    <col min="11" max="11" width="5.85546875" customWidth="1"/>
    <col min="12" max="12" width="54.5703125" customWidth="1"/>
    <col min="13" max="13" width="41.85546875" customWidth="1"/>
    <col min="16" max="16" width="37.42578125" customWidth="1"/>
    <col min="17" max="17" width="38.140625" customWidth="1"/>
    <col min="24" max="24" width="10" bestFit="1" customWidth="1"/>
  </cols>
  <sheetData>
    <row r="1" spans="1:24" ht="42" x14ac:dyDescent="0.35">
      <c r="B1" s="80" t="s">
        <v>90</v>
      </c>
      <c r="C1" s="81"/>
      <c r="D1" s="120"/>
      <c r="E1" s="79"/>
      <c r="F1" s="79"/>
      <c r="G1" s="98" t="s">
        <v>0</v>
      </c>
      <c r="H1" s="98"/>
      <c r="I1" s="99">
        <f>'GC955H-001'!L4</f>
        <v>-5</v>
      </c>
    </row>
    <row r="2" spans="1:24" ht="21" x14ac:dyDescent="0.35">
      <c r="B2" s="94" t="s">
        <v>1</v>
      </c>
      <c r="C2" s="96">
        <v>7161</v>
      </c>
      <c r="D2" s="96"/>
      <c r="E2" s="97"/>
      <c r="F2" s="97"/>
      <c r="G2" s="95" t="s">
        <v>63</v>
      </c>
      <c r="H2" s="95"/>
      <c r="I2" s="96">
        <v>52</v>
      </c>
      <c r="K2">
        <f>1*60*5288/1000000</f>
        <v>0.31728000000000001</v>
      </c>
    </row>
    <row r="3" spans="1:24" ht="21" x14ac:dyDescent="0.35">
      <c r="B3" s="94" t="s">
        <v>2</v>
      </c>
      <c r="C3" s="96">
        <v>47125</v>
      </c>
      <c r="D3" s="96"/>
      <c r="E3" s="97"/>
      <c r="F3" s="97"/>
      <c r="G3" s="95" t="s">
        <v>64</v>
      </c>
      <c r="H3" s="95"/>
      <c r="I3" s="100">
        <f>I10+I1</f>
        <v>6664</v>
      </c>
    </row>
    <row r="4" spans="1:24" ht="21" x14ac:dyDescent="0.35">
      <c r="B4" s="94" t="s">
        <v>4</v>
      </c>
      <c r="C4" s="102">
        <v>27.0007925524</v>
      </c>
      <c r="D4" s="103"/>
      <c r="E4" s="103" t="s">
        <v>91</v>
      </c>
      <c r="F4" s="121"/>
      <c r="G4" s="101"/>
      <c r="H4" s="101"/>
      <c r="I4" s="101"/>
    </row>
    <row r="5" spans="1:24" ht="21" x14ac:dyDescent="0.35">
      <c r="B5" s="94" t="s">
        <v>5</v>
      </c>
      <c r="C5" s="102">
        <v>-90.426746382399898</v>
      </c>
      <c r="D5" s="103"/>
      <c r="E5" s="103" t="s">
        <v>92</v>
      </c>
      <c r="F5" s="121"/>
      <c r="G5" s="101"/>
      <c r="H5" s="101"/>
      <c r="I5" s="101"/>
    </row>
    <row r="6" spans="1:24" ht="15.75" x14ac:dyDescent="0.25">
      <c r="B6" s="39" t="s">
        <v>6</v>
      </c>
      <c r="C6" s="38" t="s">
        <v>7</v>
      </c>
      <c r="D6" s="38"/>
      <c r="E6" s="38" t="s">
        <v>59</v>
      </c>
      <c r="F6" s="38"/>
    </row>
    <row r="7" spans="1:24" ht="16.5" thickBot="1" x14ac:dyDescent="0.3">
      <c r="A7" s="46"/>
      <c r="B7" s="73"/>
      <c r="C7" s="74"/>
      <c r="D7" s="74"/>
      <c r="E7" s="74"/>
      <c r="F7" s="74"/>
      <c r="G7" s="46"/>
      <c r="H7" s="46"/>
      <c r="I7" s="46"/>
      <c r="J7" s="46"/>
      <c r="K7" s="46"/>
    </row>
    <row r="8" spans="1:24" ht="63.75" thickBot="1" x14ac:dyDescent="0.3">
      <c r="A8" s="46"/>
      <c r="B8" s="2" t="s">
        <v>8</v>
      </c>
      <c r="C8" s="3" t="s">
        <v>9</v>
      </c>
      <c r="D8" s="3"/>
      <c r="E8" s="3" t="s">
        <v>71</v>
      </c>
      <c r="F8" s="3"/>
      <c r="G8" s="3" t="s">
        <v>10</v>
      </c>
      <c r="H8" s="3"/>
      <c r="I8" s="3" t="s">
        <v>78</v>
      </c>
      <c r="J8" s="3" t="s">
        <v>66</v>
      </c>
      <c r="K8" s="46"/>
      <c r="L8" s="3" t="s">
        <v>11</v>
      </c>
      <c r="M8" s="3" t="s">
        <v>12</v>
      </c>
      <c r="X8" s="3" t="s">
        <v>49</v>
      </c>
    </row>
    <row r="9" spans="1:24" ht="19.5" thickBot="1" x14ac:dyDescent="0.3">
      <c r="A9" s="46"/>
      <c r="B9" s="19" t="s">
        <v>13</v>
      </c>
      <c r="C9" s="32" t="s">
        <v>67</v>
      </c>
      <c r="D9" s="32"/>
      <c r="E9" s="32" t="s">
        <v>68</v>
      </c>
      <c r="F9" s="108"/>
      <c r="G9" s="70" t="s">
        <v>69</v>
      </c>
      <c r="H9" s="108"/>
      <c r="I9" s="32" t="s">
        <v>78</v>
      </c>
      <c r="J9" s="32"/>
      <c r="K9" s="46"/>
      <c r="L9" s="33"/>
      <c r="M9" s="34"/>
      <c r="X9" s="32" t="s">
        <v>50</v>
      </c>
    </row>
    <row r="10" spans="1:24" ht="32.25" customHeight="1" thickBot="1" x14ac:dyDescent="0.3">
      <c r="A10" s="46"/>
      <c r="B10" s="4" t="s">
        <v>15</v>
      </c>
      <c r="C10" s="35">
        <f>E10+I$2</f>
        <v>6716</v>
      </c>
      <c r="D10" s="36"/>
      <c r="E10" s="36">
        <f>I10+I$1</f>
        <v>6664</v>
      </c>
      <c r="F10" s="36"/>
      <c r="G10" s="36">
        <f>E10-I$3</f>
        <v>0</v>
      </c>
      <c r="H10" s="36"/>
      <c r="I10" s="36">
        <v>6669</v>
      </c>
      <c r="J10" s="158">
        <v>1</v>
      </c>
      <c r="K10" s="46"/>
      <c r="L10" s="23" t="s">
        <v>16</v>
      </c>
      <c r="M10" s="24" t="s">
        <v>17</v>
      </c>
      <c r="X10" s="22">
        <v>2032</v>
      </c>
    </row>
    <row r="11" spans="1:24" ht="32.25" customHeight="1" thickBot="1" x14ac:dyDescent="0.3">
      <c r="A11" s="46"/>
      <c r="B11" s="5" t="s">
        <v>18</v>
      </c>
      <c r="C11" s="35">
        <f t="shared" ref="C11:C27" si="0">E11+I$2</f>
        <v>6974</v>
      </c>
      <c r="D11" s="36"/>
      <c r="E11" s="36">
        <f>I11+I$1</f>
        <v>6922</v>
      </c>
      <c r="F11" s="36"/>
      <c r="G11" s="36">
        <f t="shared" ref="G11:G27" si="1">E11-I$3</f>
        <v>258</v>
      </c>
      <c r="H11" s="36"/>
      <c r="I11" s="36">
        <v>6927</v>
      </c>
      <c r="J11" s="159"/>
      <c r="K11" s="46"/>
      <c r="L11" s="23" t="s">
        <v>16</v>
      </c>
      <c r="M11" s="24" t="s">
        <v>17</v>
      </c>
      <c r="X11" s="22">
        <v>2112</v>
      </c>
    </row>
    <row r="12" spans="1:24" ht="32.25" customHeight="1" thickBot="1" x14ac:dyDescent="0.3">
      <c r="A12" s="46"/>
      <c r="B12" s="5" t="s">
        <v>19</v>
      </c>
      <c r="C12" s="35">
        <f>E12+I$2</f>
        <v>7054</v>
      </c>
      <c r="D12" s="36"/>
      <c r="E12" s="36">
        <f>I12+I$1</f>
        <v>7002</v>
      </c>
      <c r="F12" s="36"/>
      <c r="G12" s="36">
        <f t="shared" si="1"/>
        <v>338</v>
      </c>
      <c r="H12" s="36"/>
      <c r="I12" s="36">
        <v>7007</v>
      </c>
      <c r="J12" s="159"/>
      <c r="K12" s="46"/>
      <c r="L12" s="23" t="s">
        <v>16</v>
      </c>
      <c r="M12" s="24" t="s">
        <v>17</v>
      </c>
      <c r="X12" s="22">
        <v>2133</v>
      </c>
    </row>
    <row r="13" spans="1:24" ht="32.25" customHeight="1" thickBot="1" x14ac:dyDescent="0.3">
      <c r="A13" s="46"/>
      <c r="B13" s="5" t="s">
        <v>22</v>
      </c>
      <c r="C13" s="35">
        <f t="shared" si="0"/>
        <v>7326</v>
      </c>
      <c r="D13" s="36"/>
      <c r="E13" s="36">
        <f>I13+I$1</f>
        <v>7274</v>
      </c>
      <c r="F13" s="36"/>
      <c r="G13" s="36">
        <f t="shared" si="1"/>
        <v>610</v>
      </c>
      <c r="H13" s="36"/>
      <c r="I13" s="36">
        <v>7279</v>
      </c>
      <c r="J13" s="159"/>
      <c r="K13" s="46"/>
      <c r="L13" s="23" t="s">
        <v>23</v>
      </c>
      <c r="M13" s="24" t="s">
        <v>24</v>
      </c>
      <c r="X13" s="22">
        <v>2220</v>
      </c>
    </row>
    <row r="14" spans="1:24" ht="32.25" customHeight="1" thickBot="1" x14ac:dyDescent="0.3">
      <c r="A14" s="46"/>
      <c r="B14" s="5" t="s">
        <v>20</v>
      </c>
      <c r="C14" s="35">
        <f t="shared" si="0"/>
        <v>7466</v>
      </c>
      <c r="D14" s="36"/>
      <c r="E14" s="36">
        <f t="shared" ref="E14:E27" si="2">I14+I$1</f>
        <v>7414</v>
      </c>
      <c r="F14" s="36"/>
      <c r="G14" s="36">
        <f t="shared" si="1"/>
        <v>750</v>
      </c>
      <c r="H14" s="36"/>
      <c r="I14" s="36">
        <v>7419</v>
      </c>
      <c r="J14" s="159"/>
      <c r="K14" s="46"/>
      <c r="L14" s="23" t="s">
        <v>21</v>
      </c>
      <c r="M14" s="24" t="s">
        <v>17</v>
      </c>
      <c r="X14" s="22">
        <v>2262</v>
      </c>
    </row>
    <row r="15" spans="1:24" ht="32.25" customHeight="1" thickBot="1" x14ac:dyDescent="0.3">
      <c r="A15" s="46"/>
      <c r="B15" s="5" t="s">
        <v>25</v>
      </c>
      <c r="C15" s="35">
        <f>E15+I$2</f>
        <v>7468</v>
      </c>
      <c r="D15" s="36"/>
      <c r="E15" s="36">
        <f>I15+I$1</f>
        <v>7416</v>
      </c>
      <c r="F15" s="36"/>
      <c r="G15" s="36">
        <f>E15-I$3</f>
        <v>752</v>
      </c>
      <c r="H15" s="36"/>
      <c r="I15" s="36">
        <v>7421</v>
      </c>
      <c r="J15" s="159"/>
      <c r="K15" s="46"/>
      <c r="L15" s="23" t="s">
        <v>51</v>
      </c>
      <c r="M15" s="24" t="s">
        <v>24</v>
      </c>
      <c r="X15" s="21">
        <v>2259</v>
      </c>
    </row>
    <row r="16" spans="1:24" ht="32.25" customHeight="1" thickBot="1" x14ac:dyDescent="0.3">
      <c r="A16" s="46"/>
      <c r="B16" s="5" t="s">
        <v>27</v>
      </c>
      <c r="C16" s="35">
        <f t="shared" si="0"/>
        <v>7502</v>
      </c>
      <c r="D16" s="36"/>
      <c r="E16" s="36">
        <f t="shared" si="2"/>
        <v>7450</v>
      </c>
      <c r="F16" s="36"/>
      <c r="G16" s="36">
        <f t="shared" si="1"/>
        <v>786</v>
      </c>
      <c r="H16" s="36"/>
      <c r="I16" s="36">
        <v>7455</v>
      </c>
      <c r="J16" s="159"/>
      <c r="K16" s="46"/>
      <c r="L16" s="23" t="s">
        <v>16</v>
      </c>
      <c r="M16" s="24" t="s">
        <v>17</v>
      </c>
      <c r="X16" s="22">
        <v>2269</v>
      </c>
    </row>
    <row r="17" spans="1:24" ht="32.25" customHeight="1" thickBot="1" x14ac:dyDescent="0.3">
      <c r="A17" s="46"/>
      <c r="B17" s="5" t="s">
        <v>74</v>
      </c>
      <c r="C17" s="35">
        <f t="shared" si="0"/>
        <v>7678</v>
      </c>
      <c r="D17" s="36"/>
      <c r="E17" s="36">
        <f t="shared" si="2"/>
        <v>7626</v>
      </c>
      <c r="F17" s="36"/>
      <c r="G17" s="36">
        <f t="shared" si="1"/>
        <v>962</v>
      </c>
      <c r="H17" s="36"/>
      <c r="I17" s="36">
        <v>7631</v>
      </c>
      <c r="J17" s="159"/>
      <c r="K17" s="46"/>
      <c r="L17" s="23"/>
      <c r="M17" s="24"/>
      <c r="X17" s="22"/>
    </row>
    <row r="18" spans="1:24" ht="32.25" customHeight="1" thickBot="1" x14ac:dyDescent="0.3">
      <c r="A18" s="46"/>
      <c r="B18" s="5" t="s">
        <v>28</v>
      </c>
      <c r="C18" s="35">
        <f t="shared" si="0"/>
        <v>7734</v>
      </c>
      <c r="D18" s="36"/>
      <c r="E18" s="36">
        <f t="shared" si="2"/>
        <v>7682</v>
      </c>
      <c r="F18" s="36"/>
      <c r="G18" s="36">
        <f t="shared" si="1"/>
        <v>1018</v>
      </c>
      <c r="H18" s="36"/>
      <c r="I18" s="36">
        <v>7687</v>
      </c>
      <c r="J18" s="160"/>
      <c r="K18" s="46"/>
      <c r="L18" s="23" t="s">
        <v>16</v>
      </c>
      <c r="M18" s="24" t="s">
        <v>17</v>
      </c>
      <c r="X18" s="22">
        <v>2341</v>
      </c>
    </row>
    <row r="19" spans="1:24" ht="32.25" customHeight="1" thickBot="1" x14ac:dyDescent="0.3">
      <c r="A19" s="46"/>
      <c r="B19" s="6" t="s">
        <v>29</v>
      </c>
      <c r="C19" s="35">
        <f t="shared" si="0"/>
        <v>8006</v>
      </c>
      <c r="D19" s="36"/>
      <c r="E19" s="36">
        <f t="shared" si="2"/>
        <v>7954</v>
      </c>
      <c r="F19" s="36"/>
      <c r="G19" s="36">
        <f t="shared" si="1"/>
        <v>1290</v>
      </c>
      <c r="H19" s="36"/>
      <c r="I19" s="36">
        <v>7959</v>
      </c>
      <c r="J19" s="158">
        <v>2</v>
      </c>
      <c r="K19" s="46"/>
      <c r="L19" s="23" t="s">
        <v>30</v>
      </c>
      <c r="M19" s="24" t="s">
        <v>24</v>
      </c>
      <c r="X19" s="22">
        <v>2423</v>
      </c>
    </row>
    <row r="20" spans="1:24" ht="32.25" customHeight="1" thickBot="1" x14ac:dyDescent="0.3">
      <c r="A20" s="46"/>
      <c r="B20" s="6" t="s">
        <v>31</v>
      </c>
      <c r="C20" s="35">
        <f t="shared" si="0"/>
        <v>8030</v>
      </c>
      <c r="D20" s="36"/>
      <c r="E20" s="36">
        <f t="shared" si="2"/>
        <v>7978</v>
      </c>
      <c r="F20" s="36"/>
      <c r="G20" s="36">
        <f t="shared" si="1"/>
        <v>1314</v>
      </c>
      <c r="H20" s="36"/>
      <c r="I20" s="36">
        <v>7983</v>
      </c>
      <c r="J20" s="159"/>
      <c r="K20" s="46"/>
      <c r="L20" s="23" t="s">
        <v>80</v>
      </c>
      <c r="M20" s="24" t="s">
        <v>24</v>
      </c>
      <c r="X20" s="22">
        <v>2440</v>
      </c>
    </row>
    <row r="21" spans="1:24" ht="32.25" customHeight="1" thickBot="1" x14ac:dyDescent="0.3">
      <c r="A21" s="46"/>
      <c r="B21" s="6" t="s">
        <v>82</v>
      </c>
      <c r="C21" s="35">
        <f t="shared" si="0"/>
        <v>8074</v>
      </c>
      <c r="D21" s="36"/>
      <c r="E21" s="36">
        <f t="shared" si="2"/>
        <v>8022</v>
      </c>
      <c r="F21" s="36"/>
      <c r="G21" s="36">
        <f t="shared" si="1"/>
        <v>1358</v>
      </c>
      <c r="H21" s="36"/>
      <c r="I21" s="36">
        <f>I22+'GC955H-001'!L7</f>
        <v>8027</v>
      </c>
      <c r="J21" s="159"/>
      <c r="K21" s="46"/>
      <c r="L21" s="23"/>
      <c r="M21" s="24"/>
      <c r="X21" s="22"/>
    </row>
    <row r="22" spans="1:24" ht="32.25" customHeight="1" thickBot="1" x14ac:dyDescent="0.3">
      <c r="A22" s="46"/>
      <c r="B22" s="6" t="s">
        <v>81</v>
      </c>
      <c r="C22" s="35">
        <f>E22+I$2</f>
        <v>8079</v>
      </c>
      <c r="D22" s="36"/>
      <c r="E22" s="36">
        <f>I22+I$1</f>
        <v>8027</v>
      </c>
      <c r="F22" s="36"/>
      <c r="G22" s="36">
        <f>E22-I$3</f>
        <v>1363</v>
      </c>
      <c r="H22" s="36"/>
      <c r="I22" s="36">
        <v>8032</v>
      </c>
      <c r="J22" s="159"/>
      <c r="K22" s="46"/>
      <c r="L22" s="23" t="s">
        <v>34</v>
      </c>
      <c r="M22" s="24" t="s">
        <v>24</v>
      </c>
      <c r="X22" s="22">
        <v>2449</v>
      </c>
    </row>
    <row r="23" spans="1:24" ht="32.25" customHeight="1" thickBot="1" x14ac:dyDescent="0.3">
      <c r="A23" s="46"/>
      <c r="B23" s="6" t="s">
        <v>83</v>
      </c>
      <c r="C23" s="35">
        <f>E23+I$2</f>
        <v>8160</v>
      </c>
      <c r="D23" s="36"/>
      <c r="E23" s="36">
        <f>I23+I$1</f>
        <v>8108</v>
      </c>
      <c r="F23" s="36"/>
      <c r="G23" s="36">
        <f>E23-I$3</f>
        <v>1444</v>
      </c>
      <c r="H23" s="36"/>
      <c r="I23" s="36">
        <f>I21+'GC955H-001'!L8</f>
        <v>8113</v>
      </c>
      <c r="J23" s="159"/>
      <c r="K23" s="46"/>
      <c r="L23" s="23" t="s">
        <v>95</v>
      </c>
      <c r="M23" s="24"/>
      <c r="X23" s="22"/>
    </row>
    <row r="24" spans="1:24" ht="32.25" customHeight="1" thickBot="1" x14ac:dyDescent="0.3">
      <c r="A24" s="46"/>
      <c r="B24" s="6" t="s">
        <v>84</v>
      </c>
      <c r="C24" s="35">
        <f>E24+I$2</f>
        <v>8163</v>
      </c>
      <c r="D24" s="36"/>
      <c r="E24" s="36">
        <f>I24+I$1</f>
        <v>8111</v>
      </c>
      <c r="F24" s="36"/>
      <c r="G24" s="36">
        <f>E24-I$3</f>
        <v>1447</v>
      </c>
      <c r="H24" s="36"/>
      <c r="I24" s="36">
        <v>8116</v>
      </c>
      <c r="J24" s="159"/>
      <c r="K24" s="46"/>
      <c r="L24" s="23" t="s">
        <v>36</v>
      </c>
      <c r="M24" s="24" t="s">
        <v>24</v>
      </c>
      <c r="X24" s="22">
        <v>2473</v>
      </c>
    </row>
    <row r="25" spans="1:24" ht="32.25" customHeight="1" thickBot="1" x14ac:dyDescent="0.3">
      <c r="A25" s="46"/>
      <c r="B25" s="6" t="s">
        <v>96</v>
      </c>
      <c r="C25" s="35">
        <f t="shared" si="0"/>
        <v>8308</v>
      </c>
      <c r="D25" s="36"/>
      <c r="E25" s="36">
        <f t="shared" si="2"/>
        <v>8256</v>
      </c>
      <c r="F25" s="36"/>
      <c r="G25" s="36">
        <f t="shared" si="1"/>
        <v>1592</v>
      </c>
      <c r="H25" s="36"/>
      <c r="I25" s="36">
        <v>8261</v>
      </c>
      <c r="J25" s="160"/>
      <c r="K25" s="46"/>
      <c r="L25" s="23" t="s">
        <v>98</v>
      </c>
      <c r="M25" s="24" t="s">
        <v>24</v>
      </c>
      <c r="X25" s="22">
        <v>2526</v>
      </c>
    </row>
    <row r="26" spans="1:24" ht="32.25" customHeight="1" thickBot="1" x14ac:dyDescent="0.3">
      <c r="A26" s="46"/>
      <c r="B26" s="5" t="s">
        <v>39</v>
      </c>
      <c r="C26" s="35">
        <f t="shared" si="0"/>
        <v>8399</v>
      </c>
      <c r="D26" s="36"/>
      <c r="E26" s="36">
        <f t="shared" si="2"/>
        <v>8347</v>
      </c>
      <c r="F26" s="36"/>
      <c r="G26" s="36">
        <f t="shared" si="1"/>
        <v>1683</v>
      </c>
      <c r="H26" s="36"/>
      <c r="I26" s="36">
        <v>8352</v>
      </c>
      <c r="J26" s="158">
        <v>3</v>
      </c>
      <c r="K26" s="46"/>
      <c r="L26" s="23" t="s">
        <v>38</v>
      </c>
      <c r="M26" s="24" t="s">
        <v>24</v>
      </c>
      <c r="X26" s="22">
        <v>2550</v>
      </c>
    </row>
    <row r="27" spans="1:24" ht="32.25" customHeight="1" thickBot="1" x14ac:dyDescent="0.3">
      <c r="A27" s="46"/>
      <c r="B27" s="5" t="s">
        <v>40</v>
      </c>
      <c r="C27" s="35">
        <f t="shared" si="0"/>
        <v>8548</v>
      </c>
      <c r="D27" s="36"/>
      <c r="E27" s="36">
        <f t="shared" si="2"/>
        <v>8496</v>
      </c>
      <c r="F27" s="36"/>
      <c r="G27" s="36">
        <f t="shared" si="1"/>
        <v>1832</v>
      </c>
      <c r="H27" s="36"/>
      <c r="I27" s="36">
        <v>8501</v>
      </c>
      <c r="J27" s="160"/>
      <c r="K27" s="46"/>
      <c r="L27" s="23" t="s">
        <v>16</v>
      </c>
      <c r="M27" s="24" t="s">
        <v>17</v>
      </c>
      <c r="X27" s="22">
        <v>2591</v>
      </c>
    </row>
    <row r="28" spans="1:24" ht="46.5" x14ac:dyDescent="0.7">
      <c r="A28" s="46"/>
      <c r="B28" s="67"/>
      <c r="C28" s="68"/>
      <c r="D28" s="68"/>
      <c r="E28" s="68"/>
      <c r="F28" s="68"/>
      <c r="G28" s="68"/>
      <c r="H28" s="68"/>
      <c r="I28" s="63" t="s">
        <v>90</v>
      </c>
      <c r="J28" s="69"/>
      <c r="K28" s="46"/>
      <c r="P28" s="64"/>
      <c r="Q28" s="65"/>
      <c r="X28" s="66"/>
    </row>
    <row r="29" spans="1:24" ht="18.75" x14ac:dyDescent="0.3">
      <c r="B29" s="49"/>
      <c r="C29" s="46"/>
      <c r="D29" s="46"/>
      <c r="E29" s="46"/>
      <c r="F29" s="46"/>
      <c r="G29" s="46"/>
      <c r="H29" s="46"/>
      <c r="I29" s="46"/>
      <c r="J29" s="46"/>
      <c r="K29" s="46"/>
    </row>
    <row r="30" spans="1:24" ht="23.25" x14ac:dyDescent="0.35">
      <c r="B30" s="14" t="s">
        <v>41</v>
      </c>
      <c r="C30" s="15" t="s">
        <v>14</v>
      </c>
      <c r="D30" s="110"/>
      <c r="E30" s="46"/>
      <c r="F30" s="46"/>
      <c r="G30" s="50"/>
      <c r="H30" s="50"/>
      <c r="I30" s="51"/>
      <c r="J30" s="46"/>
      <c r="K30" s="46"/>
    </row>
    <row r="31" spans="1:24" ht="21" x14ac:dyDescent="0.35">
      <c r="B31" s="16" t="s">
        <v>53</v>
      </c>
      <c r="C31" s="17">
        <f>C26-C19</f>
        <v>393</v>
      </c>
      <c r="D31" s="111"/>
      <c r="E31" s="46"/>
      <c r="F31" s="46"/>
      <c r="G31" s="50"/>
      <c r="H31" s="50"/>
      <c r="I31" s="51"/>
      <c r="J31" s="46"/>
      <c r="K31" s="46"/>
    </row>
    <row r="32" spans="1:24" ht="21" x14ac:dyDescent="0.35">
      <c r="B32" s="18" t="s">
        <v>54</v>
      </c>
      <c r="C32" s="17">
        <f>C25-C20</f>
        <v>278</v>
      </c>
      <c r="D32" s="111"/>
      <c r="E32" s="46"/>
      <c r="F32" s="46"/>
      <c r="G32" s="50"/>
      <c r="H32" s="50"/>
      <c r="I32" s="51"/>
      <c r="J32" s="46"/>
      <c r="K32" s="46"/>
    </row>
    <row r="33" spans="2:11" ht="21" x14ac:dyDescent="0.35">
      <c r="B33" s="18" t="s">
        <v>55</v>
      </c>
      <c r="C33" s="17" t="e">
        <f>#REF!-C22</f>
        <v>#REF!</v>
      </c>
      <c r="D33" s="111"/>
      <c r="E33" s="46"/>
      <c r="F33" s="46"/>
      <c r="G33" s="50"/>
      <c r="H33" s="50"/>
      <c r="I33" s="51"/>
      <c r="J33" s="46"/>
      <c r="K33" s="46"/>
    </row>
    <row r="75" spans="1:8" x14ac:dyDescent="0.25">
      <c r="A75" s="76"/>
      <c r="B75" s="76"/>
      <c r="C75" s="76"/>
      <c r="D75" s="76"/>
      <c r="E75" s="76"/>
      <c r="F75" s="76"/>
      <c r="G75" s="76"/>
      <c r="H75" s="76"/>
    </row>
    <row r="76" spans="1:8" x14ac:dyDescent="0.25">
      <c r="A76" s="76"/>
      <c r="B76" s="76"/>
      <c r="C76" s="76"/>
      <c r="D76" s="76"/>
      <c r="E76" s="76"/>
      <c r="F76" s="76"/>
      <c r="G76" s="76"/>
      <c r="H76" s="76"/>
    </row>
    <row r="77" spans="1:8" x14ac:dyDescent="0.25">
      <c r="A77" s="76"/>
      <c r="B77" s="76"/>
      <c r="C77" s="76"/>
      <c r="D77" s="76"/>
      <c r="E77" s="76"/>
      <c r="F77" s="76"/>
      <c r="G77" s="76"/>
      <c r="H77" s="76"/>
    </row>
    <row r="78" spans="1:8" x14ac:dyDescent="0.25">
      <c r="A78" s="71"/>
      <c r="B78" s="71"/>
      <c r="C78" s="71"/>
      <c r="D78" s="71"/>
      <c r="E78" s="71"/>
      <c r="F78" s="71"/>
      <c r="G78" s="76"/>
      <c r="H78" s="76"/>
    </row>
    <row r="79" spans="1:8" ht="18.75" x14ac:dyDescent="0.25">
      <c r="A79" s="71"/>
      <c r="B79" s="77"/>
      <c r="C79" s="77"/>
      <c r="D79" s="77"/>
      <c r="E79" s="71"/>
      <c r="F79" s="71"/>
      <c r="G79" s="76"/>
      <c r="H79" s="76"/>
    </row>
    <row r="80" spans="1:8" ht="18.75" x14ac:dyDescent="0.25">
      <c r="A80" s="71"/>
      <c r="B80" s="77"/>
      <c r="C80" s="77"/>
      <c r="D80" s="77"/>
      <c r="E80" s="71"/>
      <c r="F80" s="71"/>
      <c r="G80" s="76"/>
      <c r="H80" s="76"/>
    </row>
    <row r="81" spans="1:8" ht="18.75" x14ac:dyDescent="0.25">
      <c r="A81" s="71"/>
      <c r="B81" s="77"/>
      <c r="C81" s="77"/>
      <c r="D81" s="77"/>
      <c r="E81" s="71"/>
      <c r="F81" s="71"/>
      <c r="G81" s="76"/>
      <c r="H81" s="76"/>
    </row>
    <row r="82" spans="1:8" ht="18.75" x14ac:dyDescent="0.25">
      <c r="A82" s="71"/>
      <c r="B82" s="77"/>
      <c r="C82" s="77"/>
      <c r="D82" s="77"/>
      <c r="E82" s="71"/>
      <c r="F82" s="71"/>
      <c r="G82" s="76"/>
      <c r="H82" s="76"/>
    </row>
    <row r="83" spans="1:8" ht="18.75" x14ac:dyDescent="0.25">
      <c r="A83" s="71"/>
      <c r="B83" s="77"/>
      <c r="C83" s="77"/>
      <c r="D83" s="77"/>
      <c r="E83" s="71"/>
      <c r="F83" s="71"/>
      <c r="G83" s="76"/>
      <c r="H83" s="76"/>
    </row>
    <row r="84" spans="1:8" ht="18.75" x14ac:dyDescent="0.25">
      <c r="A84" s="71"/>
      <c r="B84" s="77"/>
      <c r="C84" s="77"/>
      <c r="D84" s="77"/>
      <c r="E84" s="71"/>
      <c r="F84" s="71"/>
      <c r="G84" s="76"/>
      <c r="H84" s="76"/>
    </row>
    <row r="85" spans="1:8" ht="18.75" x14ac:dyDescent="0.25">
      <c r="A85" s="71"/>
      <c r="B85" s="77"/>
      <c r="C85" s="77"/>
      <c r="D85" s="77"/>
      <c r="E85" s="71"/>
      <c r="F85" s="71"/>
      <c r="G85" s="76"/>
      <c r="H85" s="76"/>
    </row>
    <row r="86" spans="1:8" ht="18.75" x14ac:dyDescent="0.25">
      <c r="A86" s="71"/>
      <c r="B86" s="77"/>
      <c r="C86" s="77"/>
      <c r="D86" s="77"/>
      <c r="E86" s="71"/>
      <c r="F86" s="71"/>
      <c r="G86" s="76"/>
      <c r="H86" s="76"/>
    </row>
    <row r="87" spans="1:8" ht="18.75" x14ac:dyDescent="0.25">
      <c r="A87" s="71"/>
      <c r="B87" s="78"/>
      <c r="C87" s="78"/>
      <c r="D87" s="78"/>
      <c r="E87" s="71"/>
      <c r="F87" s="71"/>
      <c r="G87" s="76"/>
      <c r="H87" s="76"/>
    </row>
    <row r="88" spans="1:8" ht="18.75" x14ac:dyDescent="0.25">
      <c r="A88" s="71"/>
      <c r="B88" s="78"/>
      <c r="C88" s="78"/>
      <c r="D88" s="78"/>
      <c r="E88" s="71"/>
      <c r="F88" s="71"/>
      <c r="G88" s="76"/>
      <c r="H88" s="76"/>
    </row>
    <row r="89" spans="1:8" ht="18.75" x14ac:dyDescent="0.25">
      <c r="A89" s="71"/>
      <c r="B89" s="78"/>
      <c r="C89" s="78"/>
      <c r="D89" s="78"/>
      <c r="E89" s="71"/>
      <c r="F89" s="71"/>
      <c r="G89" s="76"/>
      <c r="H89" s="76"/>
    </row>
    <row r="90" spans="1:8" ht="18.75" x14ac:dyDescent="0.25">
      <c r="A90" s="71"/>
      <c r="B90" s="78"/>
      <c r="C90" s="78"/>
      <c r="D90" s="78"/>
      <c r="E90" s="71"/>
      <c r="F90" s="71"/>
      <c r="G90" s="76"/>
      <c r="H90" s="76"/>
    </row>
    <row r="91" spans="1:8" ht="18.75" x14ac:dyDescent="0.25">
      <c r="A91" s="71"/>
      <c r="B91" s="78"/>
      <c r="C91" s="78"/>
      <c r="D91" s="78"/>
      <c r="E91" s="71"/>
      <c r="F91" s="71"/>
      <c r="G91" s="76"/>
      <c r="H91" s="76"/>
    </row>
    <row r="92" spans="1:8" ht="18.75" x14ac:dyDescent="0.25">
      <c r="A92" s="71"/>
      <c r="B92" s="77"/>
      <c r="C92" s="78"/>
      <c r="D92" s="78"/>
      <c r="E92" s="71"/>
      <c r="F92" s="71"/>
      <c r="G92" s="76"/>
      <c r="H92" s="76"/>
    </row>
    <row r="93" spans="1:8" ht="18.75" x14ac:dyDescent="0.25">
      <c r="A93" s="71"/>
      <c r="B93" s="77"/>
      <c r="C93" s="77"/>
      <c r="D93" s="77"/>
      <c r="E93" s="71"/>
      <c r="F93" s="71"/>
      <c r="G93" s="76"/>
      <c r="H93" s="76"/>
    </row>
    <row r="94" spans="1:8" ht="18.75" x14ac:dyDescent="0.25">
      <c r="A94" s="71"/>
      <c r="B94" s="71"/>
      <c r="C94" s="77"/>
      <c r="D94" s="77"/>
      <c r="E94" s="71"/>
      <c r="F94" s="71"/>
      <c r="G94" s="76"/>
      <c r="H94" s="76"/>
    </row>
    <row r="95" spans="1:8" x14ac:dyDescent="0.25">
      <c r="A95" s="71"/>
      <c r="B95" s="71"/>
      <c r="C95" s="71"/>
      <c r="D95" s="71"/>
      <c r="E95" s="71"/>
      <c r="F95" s="71"/>
      <c r="G95" s="76"/>
      <c r="H95" s="76"/>
    </row>
    <row r="96" spans="1:8" x14ac:dyDescent="0.25">
      <c r="A96" s="76"/>
      <c r="B96" s="76"/>
      <c r="C96" s="76"/>
      <c r="D96" s="76"/>
      <c r="E96" s="76"/>
      <c r="F96" s="76"/>
      <c r="G96" s="76"/>
      <c r="H96" s="76"/>
    </row>
    <row r="97" spans="1:8" x14ac:dyDescent="0.25">
      <c r="A97" s="76"/>
      <c r="B97" s="76"/>
      <c r="C97" s="76"/>
      <c r="D97" s="76"/>
      <c r="E97" s="76"/>
      <c r="F97" s="76"/>
      <c r="G97" s="76"/>
      <c r="H97" s="76"/>
    </row>
    <row r="98" spans="1:8" x14ac:dyDescent="0.25">
      <c r="A98" s="76"/>
      <c r="B98" s="76"/>
      <c r="C98" s="76"/>
      <c r="D98" s="76"/>
      <c r="E98" s="76"/>
      <c r="F98" s="76"/>
      <c r="G98" s="76"/>
      <c r="H98" s="76"/>
    </row>
  </sheetData>
  <mergeCells count="3">
    <mergeCell ref="J10:J18"/>
    <mergeCell ref="J19:J25"/>
    <mergeCell ref="J26:J27"/>
  </mergeCells>
  <pageMargins left="0.7" right="0.7" top="0.75" bottom="0.75" header="0.3" footer="0.3"/>
  <pageSetup scale="33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8"/>
  <sheetViews>
    <sheetView zoomScale="50" zoomScaleNormal="50" zoomScalePageLayoutView="89" workbookViewId="0">
      <selection activeCell="I21" sqref="I21"/>
    </sheetView>
  </sheetViews>
  <sheetFormatPr defaultColWidth="8.85546875" defaultRowHeight="15" x14ac:dyDescent="0.25"/>
  <cols>
    <col min="2" max="2" width="34.42578125" customWidth="1"/>
    <col min="3" max="3" width="24.85546875" customWidth="1"/>
    <col min="4" max="4" width="24.85546875" hidden="1" customWidth="1"/>
    <col min="5" max="5" width="40.85546875" bestFit="1" customWidth="1"/>
    <col min="6" max="6" width="40.85546875" hidden="1" customWidth="1"/>
    <col min="7" max="7" width="42.5703125" customWidth="1"/>
    <col min="8" max="8" width="42.5703125" hidden="1" customWidth="1"/>
    <col min="9" max="9" width="16.42578125" bestFit="1" customWidth="1"/>
    <col min="10" max="10" width="22.140625" customWidth="1"/>
    <col min="11" max="11" width="5.85546875" customWidth="1"/>
    <col min="12" max="12" width="54.5703125" customWidth="1"/>
    <col min="13" max="13" width="41.85546875" customWidth="1"/>
    <col min="16" max="16" width="37.42578125" customWidth="1"/>
    <col min="17" max="17" width="38.140625" customWidth="1"/>
    <col min="24" max="24" width="10" bestFit="1" customWidth="1"/>
  </cols>
  <sheetData>
    <row r="1" spans="1:24" ht="42" x14ac:dyDescent="0.35">
      <c r="B1" s="80" t="s">
        <v>90</v>
      </c>
      <c r="C1" s="81"/>
      <c r="D1" s="120"/>
      <c r="E1" s="79"/>
      <c r="F1" s="79"/>
      <c r="G1" s="98" t="s">
        <v>0</v>
      </c>
      <c r="H1" s="98"/>
      <c r="I1" s="99">
        <f>'GC955H-001'!L4</f>
        <v>-5</v>
      </c>
    </row>
    <row r="2" spans="1:24" ht="21" x14ac:dyDescent="0.35">
      <c r="B2" s="94" t="s">
        <v>1</v>
      </c>
      <c r="C2" s="96">
        <v>7162</v>
      </c>
      <c r="D2" s="96"/>
      <c r="E2" s="97"/>
      <c r="F2" s="97"/>
      <c r="G2" s="95" t="s">
        <v>63</v>
      </c>
      <c r="H2" s="95"/>
      <c r="I2" s="96">
        <v>52</v>
      </c>
      <c r="K2">
        <f>1*60*5288/1000000</f>
        <v>0.31728000000000001</v>
      </c>
    </row>
    <row r="3" spans="1:24" ht="21" x14ac:dyDescent="0.35">
      <c r="B3" s="94" t="s">
        <v>2</v>
      </c>
      <c r="C3" s="96">
        <v>47125</v>
      </c>
      <c r="D3" s="96"/>
      <c r="E3" s="97"/>
      <c r="F3" s="97"/>
      <c r="G3" s="95" t="s">
        <v>64</v>
      </c>
      <c r="H3" s="95"/>
      <c r="I3" s="100">
        <f>I10+I1</f>
        <v>6664</v>
      </c>
    </row>
    <row r="4" spans="1:24" ht="21" x14ac:dyDescent="0.35">
      <c r="B4" s="94" t="s">
        <v>4</v>
      </c>
      <c r="C4" s="102"/>
      <c r="D4" s="103"/>
      <c r="E4" s="103"/>
      <c r="F4" s="121"/>
      <c r="G4" s="101"/>
      <c r="H4" s="101"/>
      <c r="I4" s="101"/>
    </row>
    <row r="5" spans="1:24" ht="21" x14ac:dyDescent="0.35">
      <c r="B5" s="94" t="s">
        <v>5</v>
      </c>
      <c r="C5" s="102"/>
      <c r="D5" s="103"/>
      <c r="E5" s="103"/>
      <c r="F5" s="121"/>
      <c r="G5" s="101"/>
      <c r="H5" s="101"/>
      <c r="I5" s="101"/>
    </row>
    <row r="6" spans="1:24" ht="15.75" x14ac:dyDescent="0.25">
      <c r="B6" s="39" t="s">
        <v>6</v>
      </c>
      <c r="C6" s="38" t="s">
        <v>101</v>
      </c>
      <c r="D6" s="38"/>
      <c r="E6" s="38"/>
      <c r="F6" s="38"/>
    </row>
    <row r="7" spans="1:24" ht="16.5" thickBot="1" x14ac:dyDescent="0.3">
      <c r="A7" s="46"/>
      <c r="B7" s="73"/>
      <c r="C7" s="74"/>
      <c r="D7" s="74"/>
      <c r="E7" s="74"/>
      <c r="F7" s="74"/>
      <c r="G7" s="46"/>
      <c r="H7" s="46"/>
      <c r="I7" s="46"/>
      <c r="J7" s="46"/>
      <c r="K7" s="46"/>
    </row>
    <row r="8" spans="1:24" ht="63.75" thickBot="1" x14ac:dyDescent="0.3">
      <c r="A8" s="46"/>
      <c r="B8" s="2" t="s">
        <v>8</v>
      </c>
      <c r="C8" s="3" t="s">
        <v>9</v>
      </c>
      <c r="D8" s="3"/>
      <c r="E8" s="3" t="s">
        <v>71</v>
      </c>
      <c r="F8" s="3"/>
      <c r="G8" s="3" t="s">
        <v>10</v>
      </c>
      <c r="H8" s="3"/>
      <c r="I8" s="3" t="s">
        <v>78</v>
      </c>
      <c r="J8" s="3" t="s">
        <v>66</v>
      </c>
      <c r="K8" s="46"/>
      <c r="L8" s="3" t="s">
        <v>11</v>
      </c>
      <c r="M8" s="3" t="s">
        <v>12</v>
      </c>
      <c r="X8" s="3" t="s">
        <v>49</v>
      </c>
    </row>
    <row r="9" spans="1:24" ht="19.5" thickBot="1" x14ac:dyDescent="0.3">
      <c r="A9" s="46"/>
      <c r="B9" s="19" t="s">
        <v>13</v>
      </c>
      <c r="C9" s="32" t="s">
        <v>67</v>
      </c>
      <c r="D9" s="32"/>
      <c r="E9" s="32" t="s">
        <v>68</v>
      </c>
      <c r="F9" s="108"/>
      <c r="G9" s="108" t="s">
        <v>69</v>
      </c>
      <c r="H9" s="108"/>
      <c r="I9" s="32" t="s">
        <v>78</v>
      </c>
      <c r="J9" s="32"/>
      <c r="K9" s="46"/>
      <c r="L9" s="33"/>
      <c r="M9" s="34"/>
      <c r="X9" s="32" t="s">
        <v>50</v>
      </c>
    </row>
    <row r="10" spans="1:24" ht="32.25" customHeight="1" thickBot="1" x14ac:dyDescent="0.3">
      <c r="A10" s="46"/>
      <c r="B10" s="4" t="s">
        <v>15</v>
      </c>
      <c r="C10" s="35">
        <f>E10+I$2</f>
        <v>6716</v>
      </c>
      <c r="D10" s="36"/>
      <c r="E10" s="36">
        <f>I10+I$1</f>
        <v>6664</v>
      </c>
      <c r="F10" s="36"/>
      <c r="G10" s="36">
        <f>E10-I$3</f>
        <v>0</v>
      </c>
      <c r="H10" s="36"/>
      <c r="I10" s="36">
        <v>6669</v>
      </c>
      <c r="J10" s="158">
        <v>1</v>
      </c>
      <c r="K10" s="46"/>
      <c r="L10" s="23" t="s">
        <v>16</v>
      </c>
      <c r="M10" s="24" t="s">
        <v>17</v>
      </c>
      <c r="X10" s="22">
        <v>2032</v>
      </c>
    </row>
    <row r="11" spans="1:24" ht="32.25" customHeight="1" thickBot="1" x14ac:dyDescent="0.3">
      <c r="A11" s="46"/>
      <c r="B11" s="5" t="s">
        <v>18</v>
      </c>
      <c r="C11" s="35">
        <f t="shared" ref="C11:C27" si="0">E11+I$2</f>
        <v>6974</v>
      </c>
      <c r="D11" s="36"/>
      <c r="E11" s="36">
        <f>I11+I$1</f>
        <v>6922</v>
      </c>
      <c r="F11" s="36"/>
      <c r="G11" s="36">
        <f t="shared" ref="G11:G27" si="1">E11-I$3</f>
        <v>258</v>
      </c>
      <c r="H11" s="36"/>
      <c r="I11" s="36">
        <v>6927</v>
      </c>
      <c r="J11" s="159"/>
      <c r="K11" s="46"/>
      <c r="L11" s="23" t="s">
        <v>16</v>
      </c>
      <c r="M11" s="24" t="s">
        <v>17</v>
      </c>
      <c r="X11" s="22">
        <v>2112</v>
      </c>
    </row>
    <row r="12" spans="1:24" ht="32.25" customHeight="1" thickBot="1" x14ac:dyDescent="0.3">
      <c r="A12" s="46"/>
      <c r="B12" s="5" t="s">
        <v>19</v>
      </c>
      <c r="C12" s="35">
        <f>E12+I$2</f>
        <v>7054</v>
      </c>
      <c r="D12" s="36"/>
      <c r="E12" s="36">
        <f>I12+I$1</f>
        <v>7002</v>
      </c>
      <c r="F12" s="36"/>
      <c r="G12" s="36">
        <f t="shared" si="1"/>
        <v>338</v>
      </c>
      <c r="H12" s="36"/>
      <c r="I12" s="36">
        <v>7007</v>
      </c>
      <c r="J12" s="159"/>
      <c r="K12" s="46"/>
      <c r="L12" s="23" t="s">
        <v>16</v>
      </c>
      <c r="M12" s="24" t="s">
        <v>17</v>
      </c>
      <c r="X12" s="22">
        <v>2133</v>
      </c>
    </row>
    <row r="13" spans="1:24" ht="32.25" customHeight="1" thickBot="1" x14ac:dyDescent="0.3">
      <c r="A13" s="46"/>
      <c r="B13" s="5" t="s">
        <v>22</v>
      </c>
      <c r="C13" s="35">
        <f t="shared" si="0"/>
        <v>7326</v>
      </c>
      <c r="D13" s="36"/>
      <c r="E13" s="36">
        <f>I13+I$1</f>
        <v>7274</v>
      </c>
      <c r="F13" s="36"/>
      <c r="G13" s="36">
        <f t="shared" si="1"/>
        <v>610</v>
      </c>
      <c r="H13" s="36"/>
      <c r="I13" s="36">
        <v>7279</v>
      </c>
      <c r="J13" s="159"/>
      <c r="K13" s="46"/>
      <c r="L13" s="23" t="s">
        <v>23</v>
      </c>
      <c r="M13" s="24" t="s">
        <v>24</v>
      </c>
      <c r="X13" s="22">
        <v>2220</v>
      </c>
    </row>
    <row r="14" spans="1:24" ht="32.25" customHeight="1" thickBot="1" x14ac:dyDescent="0.3">
      <c r="A14" s="46"/>
      <c r="B14" s="5" t="s">
        <v>20</v>
      </c>
      <c r="C14" s="35">
        <f t="shared" si="0"/>
        <v>7466</v>
      </c>
      <c r="D14" s="36"/>
      <c r="E14" s="36">
        <f t="shared" ref="E14:E27" si="2">I14+I$1</f>
        <v>7414</v>
      </c>
      <c r="F14" s="36"/>
      <c r="G14" s="36">
        <f t="shared" si="1"/>
        <v>750</v>
      </c>
      <c r="H14" s="36"/>
      <c r="I14" s="36">
        <v>7419</v>
      </c>
      <c r="J14" s="159"/>
      <c r="K14" s="46"/>
      <c r="L14" s="23" t="s">
        <v>21</v>
      </c>
      <c r="M14" s="24" t="s">
        <v>17</v>
      </c>
      <c r="X14" s="22">
        <v>2262</v>
      </c>
    </row>
    <row r="15" spans="1:24" ht="32.25" customHeight="1" thickBot="1" x14ac:dyDescent="0.3">
      <c r="A15" s="46"/>
      <c r="B15" s="5" t="s">
        <v>25</v>
      </c>
      <c r="C15" s="35">
        <f>E15+I$2</f>
        <v>7468</v>
      </c>
      <c r="D15" s="36"/>
      <c r="E15" s="36">
        <f>I15+I$1</f>
        <v>7416</v>
      </c>
      <c r="F15" s="36"/>
      <c r="G15" s="36">
        <f>E15-I$3</f>
        <v>752</v>
      </c>
      <c r="H15" s="36"/>
      <c r="I15" s="36">
        <v>7421</v>
      </c>
      <c r="J15" s="159"/>
      <c r="K15" s="46"/>
      <c r="L15" s="23" t="s">
        <v>51</v>
      </c>
      <c r="M15" s="24" t="s">
        <v>24</v>
      </c>
      <c r="X15" s="21">
        <v>2259</v>
      </c>
    </row>
    <row r="16" spans="1:24" ht="32.25" customHeight="1" thickBot="1" x14ac:dyDescent="0.3">
      <c r="A16" s="46"/>
      <c r="B16" s="5" t="s">
        <v>27</v>
      </c>
      <c r="C16" s="35">
        <f t="shared" si="0"/>
        <v>7502</v>
      </c>
      <c r="D16" s="36"/>
      <c r="E16" s="36">
        <f t="shared" si="2"/>
        <v>7450</v>
      </c>
      <c r="F16" s="36"/>
      <c r="G16" s="36">
        <f t="shared" si="1"/>
        <v>786</v>
      </c>
      <c r="H16" s="36"/>
      <c r="I16" s="36">
        <v>7455</v>
      </c>
      <c r="J16" s="159"/>
      <c r="K16" s="46"/>
      <c r="L16" s="23" t="s">
        <v>16</v>
      </c>
      <c r="M16" s="24" t="s">
        <v>17</v>
      </c>
      <c r="X16" s="22">
        <v>2269</v>
      </c>
    </row>
    <row r="17" spans="1:24" ht="32.25" customHeight="1" thickBot="1" x14ac:dyDescent="0.3">
      <c r="A17" s="46"/>
      <c r="B17" s="5" t="s">
        <v>74</v>
      </c>
      <c r="C17" s="35">
        <f t="shared" si="0"/>
        <v>7678</v>
      </c>
      <c r="D17" s="36"/>
      <c r="E17" s="36">
        <f t="shared" si="2"/>
        <v>7626</v>
      </c>
      <c r="F17" s="36"/>
      <c r="G17" s="36">
        <f t="shared" si="1"/>
        <v>962</v>
      </c>
      <c r="H17" s="36"/>
      <c r="I17" s="36">
        <v>7631</v>
      </c>
      <c r="J17" s="159"/>
      <c r="K17" s="46"/>
      <c r="L17" s="23"/>
      <c r="M17" s="24"/>
      <c r="X17" s="22"/>
    </row>
    <row r="18" spans="1:24" ht="32.25" customHeight="1" thickBot="1" x14ac:dyDescent="0.3">
      <c r="A18" s="46"/>
      <c r="B18" s="5" t="s">
        <v>28</v>
      </c>
      <c r="C18" s="35">
        <f t="shared" si="0"/>
        <v>7734</v>
      </c>
      <c r="D18" s="36"/>
      <c r="E18" s="36">
        <f t="shared" si="2"/>
        <v>7682</v>
      </c>
      <c r="F18" s="36"/>
      <c r="G18" s="36">
        <f t="shared" si="1"/>
        <v>1018</v>
      </c>
      <c r="H18" s="36"/>
      <c r="I18" s="36">
        <v>7687</v>
      </c>
      <c r="J18" s="160"/>
      <c r="K18" s="46"/>
      <c r="L18" s="23" t="s">
        <v>16</v>
      </c>
      <c r="M18" s="24" t="s">
        <v>17</v>
      </c>
      <c r="X18" s="22">
        <v>2341</v>
      </c>
    </row>
    <row r="19" spans="1:24" ht="32.25" customHeight="1" thickBot="1" x14ac:dyDescent="0.3">
      <c r="A19" s="46"/>
      <c r="B19" s="6" t="s">
        <v>29</v>
      </c>
      <c r="C19" s="35">
        <f t="shared" si="0"/>
        <v>8006</v>
      </c>
      <c r="D19" s="36"/>
      <c r="E19" s="36">
        <f t="shared" si="2"/>
        <v>7954</v>
      </c>
      <c r="F19" s="36"/>
      <c r="G19" s="36">
        <f t="shared" si="1"/>
        <v>1290</v>
      </c>
      <c r="H19" s="36"/>
      <c r="I19" s="36">
        <v>7959</v>
      </c>
      <c r="J19" s="158">
        <v>2</v>
      </c>
      <c r="K19" s="46"/>
      <c r="L19" s="23" t="s">
        <v>30</v>
      </c>
      <c r="M19" s="24" t="s">
        <v>24</v>
      </c>
      <c r="X19" s="22">
        <v>2423</v>
      </c>
    </row>
    <row r="20" spans="1:24" ht="32.25" customHeight="1" thickBot="1" x14ac:dyDescent="0.3">
      <c r="A20" s="46"/>
      <c r="B20" s="6" t="s">
        <v>31</v>
      </c>
      <c r="C20" s="35">
        <f t="shared" si="0"/>
        <v>8030</v>
      </c>
      <c r="D20" s="36"/>
      <c r="E20" s="36">
        <f t="shared" si="2"/>
        <v>7978</v>
      </c>
      <c r="F20" s="36"/>
      <c r="G20" s="36">
        <f t="shared" si="1"/>
        <v>1314</v>
      </c>
      <c r="H20" s="36"/>
      <c r="I20" s="36">
        <v>7983</v>
      </c>
      <c r="J20" s="159"/>
      <c r="K20" s="46"/>
      <c r="L20" s="23" t="s">
        <v>80</v>
      </c>
      <c r="M20" s="24" t="s">
        <v>24</v>
      </c>
      <c r="X20" s="22">
        <v>2440</v>
      </c>
    </row>
    <row r="21" spans="1:24" ht="32.25" customHeight="1" thickBot="1" x14ac:dyDescent="0.3">
      <c r="A21" s="46"/>
      <c r="B21" s="6" t="s">
        <v>82</v>
      </c>
      <c r="C21" s="35">
        <f t="shared" si="0"/>
        <v>8074</v>
      </c>
      <c r="D21" s="36"/>
      <c r="E21" s="36">
        <f t="shared" si="2"/>
        <v>8022</v>
      </c>
      <c r="F21" s="36"/>
      <c r="G21" s="36">
        <f t="shared" si="1"/>
        <v>1358</v>
      </c>
      <c r="H21" s="36"/>
      <c r="I21" s="36">
        <f>I22+'GC955H-001'!L7</f>
        <v>8027</v>
      </c>
      <c r="J21" s="159"/>
      <c r="K21" s="46"/>
      <c r="L21" s="23"/>
      <c r="M21" s="24"/>
      <c r="X21" s="22"/>
    </row>
    <row r="22" spans="1:24" ht="32.25" customHeight="1" thickBot="1" x14ac:dyDescent="0.3">
      <c r="A22" s="46"/>
      <c r="B22" s="6" t="s">
        <v>81</v>
      </c>
      <c r="C22" s="35">
        <f>E22+I$2</f>
        <v>8079</v>
      </c>
      <c r="D22" s="36"/>
      <c r="E22" s="36">
        <f>I22+I$1</f>
        <v>8027</v>
      </c>
      <c r="F22" s="36"/>
      <c r="G22" s="36">
        <f>E22-I$3</f>
        <v>1363</v>
      </c>
      <c r="H22" s="36"/>
      <c r="I22" s="36">
        <v>8032</v>
      </c>
      <c r="J22" s="159"/>
      <c r="K22" s="46"/>
      <c r="L22" s="23" t="s">
        <v>34</v>
      </c>
      <c r="M22" s="24" t="s">
        <v>24</v>
      </c>
      <c r="X22" s="22">
        <v>2449</v>
      </c>
    </row>
    <row r="23" spans="1:24" ht="32.25" customHeight="1" thickBot="1" x14ac:dyDescent="0.3">
      <c r="A23" s="46"/>
      <c r="B23" s="6" t="s">
        <v>83</v>
      </c>
      <c r="C23" s="35">
        <f>E23+I$2</f>
        <v>8160</v>
      </c>
      <c r="D23" s="36"/>
      <c r="E23" s="36">
        <f>I23+I$1</f>
        <v>8108</v>
      </c>
      <c r="F23" s="36"/>
      <c r="G23" s="36">
        <f>E23-I$3</f>
        <v>1444</v>
      </c>
      <c r="H23" s="36"/>
      <c r="I23" s="36">
        <f>I21+'GC955H-001'!L8</f>
        <v>8113</v>
      </c>
      <c r="J23" s="159"/>
      <c r="K23" s="46"/>
      <c r="L23" s="23" t="s">
        <v>95</v>
      </c>
      <c r="M23" s="24"/>
      <c r="X23" s="22"/>
    </row>
    <row r="24" spans="1:24" ht="32.25" customHeight="1" thickBot="1" x14ac:dyDescent="0.3">
      <c r="A24" s="46"/>
      <c r="B24" s="6" t="s">
        <v>84</v>
      </c>
      <c r="C24" s="35">
        <f>E24+I$2</f>
        <v>8163</v>
      </c>
      <c r="D24" s="36"/>
      <c r="E24" s="36">
        <f>I24+I$1</f>
        <v>8111</v>
      </c>
      <c r="F24" s="36"/>
      <c r="G24" s="36">
        <f>E24-I$3</f>
        <v>1447</v>
      </c>
      <c r="H24" s="36"/>
      <c r="I24" s="36">
        <v>8116</v>
      </c>
      <c r="J24" s="159"/>
      <c r="K24" s="46"/>
      <c r="L24" s="23" t="s">
        <v>36</v>
      </c>
      <c r="M24" s="24" t="s">
        <v>24</v>
      </c>
      <c r="X24" s="22">
        <v>2473</v>
      </c>
    </row>
    <row r="25" spans="1:24" ht="32.25" customHeight="1" thickBot="1" x14ac:dyDescent="0.3">
      <c r="A25" s="46"/>
      <c r="B25" s="6" t="s">
        <v>96</v>
      </c>
      <c r="C25" s="35">
        <f t="shared" si="0"/>
        <v>8308</v>
      </c>
      <c r="D25" s="36"/>
      <c r="E25" s="36">
        <f t="shared" si="2"/>
        <v>8256</v>
      </c>
      <c r="F25" s="36"/>
      <c r="G25" s="36">
        <f t="shared" si="1"/>
        <v>1592</v>
      </c>
      <c r="H25" s="36"/>
      <c r="I25" s="36">
        <v>8261</v>
      </c>
      <c r="J25" s="160"/>
      <c r="K25" s="46"/>
      <c r="L25" s="23" t="s">
        <v>98</v>
      </c>
      <c r="M25" s="24" t="s">
        <v>24</v>
      </c>
      <c r="X25" s="22">
        <v>2526</v>
      </c>
    </row>
    <row r="26" spans="1:24" ht="32.25" customHeight="1" thickBot="1" x14ac:dyDescent="0.3">
      <c r="A26" s="46"/>
      <c r="B26" s="5" t="s">
        <v>39</v>
      </c>
      <c r="C26" s="35">
        <f t="shared" si="0"/>
        <v>8399</v>
      </c>
      <c r="D26" s="36"/>
      <c r="E26" s="36">
        <f t="shared" si="2"/>
        <v>8347</v>
      </c>
      <c r="F26" s="36"/>
      <c r="G26" s="36">
        <f t="shared" si="1"/>
        <v>1683</v>
      </c>
      <c r="H26" s="36"/>
      <c r="I26" s="36">
        <v>8352</v>
      </c>
      <c r="J26" s="158">
        <v>3</v>
      </c>
      <c r="K26" s="46"/>
      <c r="L26" s="23" t="s">
        <v>38</v>
      </c>
      <c r="M26" s="24" t="s">
        <v>24</v>
      </c>
      <c r="X26" s="22">
        <v>2550</v>
      </c>
    </row>
    <row r="27" spans="1:24" ht="32.25" customHeight="1" thickBot="1" x14ac:dyDescent="0.3">
      <c r="A27" s="46"/>
      <c r="B27" s="5" t="s">
        <v>40</v>
      </c>
      <c r="C27" s="35">
        <f t="shared" si="0"/>
        <v>8548</v>
      </c>
      <c r="D27" s="36"/>
      <c r="E27" s="36">
        <f t="shared" si="2"/>
        <v>8496</v>
      </c>
      <c r="F27" s="36"/>
      <c r="G27" s="36">
        <f t="shared" si="1"/>
        <v>1832</v>
      </c>
      <c r="H27" s="36"/>
      <c r="I27" s="36">
        <v>8501</v>
      </c>
      <c r="J27" s="160"/>
      <c r="K27" s="46"/>
      <c r="L27" s="23" t="s">
        <v>16</v>
      </c>
      <c r="M27" s="24" t="s">
        <v>17</v>
      </c>
      <c r="X27" s="22">
        <v>2591</v>
      </c>
    </row>
    <row r="28" spans="1:24" ht="46.5" x14ac:dyDescent="0.7">
      <c r="A28" s="46"/>
      <c r="B28" s="67"/>
      <c r="C28" s="68"/>
      <c r="D28" s="68"/>
      <c r="E28" s="68"/>
      <c r="F28" s="68"/>
      <c r="G28" s="68"/>
      <c r="H28" s="68"/>
      <c r="I28" s="63" t="s">
        <v>90</v>
      </c>
      <c r="J28" s="69"/>
      <c r="K28" s="46"/>
      <c r="P28" s="64"/>
      <c r="Q28" s="65"/>
      <c r="X28" s="66"/>
    </row>
    <row r="29" spans="1:24" ht="18.75" x14ac:dyDescent="0.3">
      <c r="B29" s="49"/>
      <c r="C29" s="46"/>
      <c r="D29" s="46"/>
      <c r="E29" s="46"/>
      <c r="F29" s="46"/>
      <c r="G29" s="46"/>
      <c r="H29" s="46"/>
      <c r="I29" s="46"/>
      <c r="J29" s="46"/>
      <c r="K29" s="46"/>
    </row>
    <row r="30" spans="1:24" ht="23.25" x14ac:dyDescent="0.35">
      <c r="B30" s="14" t="s">
        <v>41</v>
      </c>
      <c r="C30" s="15" t="s">
        <v>14</v>
      </c>
      <c r="D30" s="110"/>
      <c r="E30" s="46"/>
      <c r="F30" s="46"/>
      <c r="G30" s="50"/>
      <c r="H30" s="50"/>
      <c r="I30" s="51"/>
      <c r="J30" s="46"/>
      <c r="K30" s="46"/>
    </row>
    <row r="31" spans="1:24" ht="21" x14ac:dyDescent="0.35">
      <c r="B31" s="16" t="s">
        <v>53</v>
      </c>
      <c r="C31" s="17">
        <f>C26-C19</f>
        <v>393</v>
      </c>
      <c r="D31" s="111"/>
      <c r="E31" s="46"/>
      <c r="F31" s="46"/>
      <c r="G31" s="50"/>
      <c r="H31" s="50"/>
      <c r="I31" s="51"/>
      <c r="J31" s="46"/>
      <c r="K31" s="46"/>
    </row>
    <row r="32" spans="1:24" ht="21" x14ac:dyDescent="0.35">
      <c r="B32" s="18" t="s">
        <v>54</v>
      </c>
      <c r="C32" s="17">
        <f>C25-C20</f>
        <v>278</v>
      </c>
      <c r="D32" s="111"/>
      <c r="E32" s="46"/>
      <c r="F32" s="46"/>
      <c r="G32" s="50"/>
      <c r="H32" s="50"/>
      <c r="I32" s="51"/>
      <c r="J32" s="46"/>
      <c r="K32" s="46"/>
    </row>
    <row r="33" spans="2:11" ht="21" x14ac:dyDescent="0.35">
      <c r="B33" s="18" t="s">
        <v>55</v>
      </c>
      <c r="C33" s="17" t="e">
        <f>#REF!-C22</f>
        <v>#REF!</v>
      </c>
      <c r="D33" s="111"/>
      <c r="E33" s="46"/>
      <c r="F33" s="46"/>
      <c r="G33" s="50"/>
      <c r="H33" s="50"/>
      <c r="I33" s="51"/>
      <c r="J33" s="46"/>
      <c r="K33" s="46"/>
    </row>
    <row r="75" spans="1:8" x14ac:dyDescent="0.25">
      <c r="A75" s="76"/>
      <c r="B75" s="76"/>
      <c r="C75" s="76"/>
      <c r="D75" s="76"/>
      <c r="E75" s="76"/>
      <c r="F75" s="76"/>
      <c r="G75" s="76"/>
      <c r="H75" s="76"/>
    </row>
    <row r="76" spans="1:8" x14ac:dyDescent="0.25">
      <c r="A76" s="76"/>
      <c r="B76" s="76"/>
      <c r="C76" s="76"/>
      <c r="D76" s="76"/>
      <c r="E76" s="76"/>
      <c r="F76" s="76"/>
      <c r="G76" s="76"/>
      <c r="H76" s="76"/>
    </row>
    <row r="77" spans="1:8" x14ac:dyDescent="0.25">
      <c r="A77" s="76"/>
      <c r="B77" s="76"/>
      <c r="C77" s="76"/>
      <c r="D77" s="76"/>
      <c r="E77" s="76"/>
      <c r="F77" s="76"/>
      <c r="G77" s="76"/>
      <c r="H77" s="76"/>
    </row>
    <row r="78" spans="1:8" x14ac:dyDescent="0.25">
      <c r="A78" s="71"/>
      <c r="B78" s="71"/>
      <c r="C78" s="71"/>
      <c r="D78" s="71"/>
      <c r="E78" s="71"/>
      <c r="F78" s="71"/>
      <c r="G78" s="76"/>
      <c r="H78" s="76"/>
    </row>
    <row r="79" spans="1:8" ht="18.75" x14ac:dyDescent="0.25">
      <c r="A79" s="71"/>
      <c r="B79" s="77"/>
      <c r="C79" s="77"/>
      <c r="D79" s="77"/>
      <c r="E79" s="71"/>
      <c r="F79" s="71"/>
      <c r="G79" s="76"/>
      <c r="H79" s="76"/>
    </row>
    <row r="80" spans="1:8" ht="18.75" x14ac:dyDescent="0.25">
      <c r="A80" s="71"/>
      <c r="B80" s="77"/>
      <c r="C80" s="77"/>
      <c r="D80" s="77"/>
      <c r="E80" s="71"/>
      <c r="F80" s="71"/>
      <c r="G80" s="76"/>
      <c r="H80" s="76"/>
    </row>
    <row r="81" spans="1:8" ht="18.75" x14ac:dyDescent="0.25">
      <c r="A81" s="71"/>
      <c r="B81" s="77"/>
      <c r="C81" s="77"/>
      <c r="D81" s="77"/>
      <c r="E81" s="71"/>
      <c r="F81" s="71"/>
      <c r="G81" s="76"/>
      <c r="H81" s="76"/>
    </row>
    <row r="82" spans="1:8" ht="18.75" x14ac:dyDescent="0.25">
      <c r="A82" s="71"/>
      <c r="B82" s="77"/>
      <c r="C82" s="77"/>
      <c r="D82" s="77"/>
      <c r="E82" s="71"/>
      <c r="F82" s="71"/>
      <c r="G82" s="76"/>
      <c r="H82" s="76"/>
    </row>
    <row r="83" spans="1:8" ht="18.75" x14ac:dyDescent="0.25">
      <c r="A83" s="71"/>
      <c r="B83" s="77"/>
      <c r="C83" s="77"/>
      <c r="D83" s="77"/>
      <c r="E83" s="71"/>
      <c r="F83" s="71"/>
      <c r="G83" s="76"/>
      <c r="H83" s="76"/>
    </row>
    <row r="84" spans="1:8" ht="18.75" x14ac:dyDescent="0.25">
      <c r="A84" s="71"/>
      <c r="B84" s="77"/>
      <c r="C84" s="77"/>
      <c r="D84" s="77"/>
      <c r="E84" s="71"/>
      <c r="F84" s="71"/>
      <c r="G84" s="76"/>
      <c r="H84" s="76"/>
    </row>
    <row r="85" spans="1:8" ht="18.75" x14ac:dyDescent="0.25">
      <c r="A85" s="71"/>
      <c r="B85" s="77"/>
      <c r="C85" s="77"/>
      <c r="D85" s="77"/>
      <c r="E85" s="71"/>
      <c r="F85" s="71"/>
      <c r="G85" s="76"/>
      <c r="H85" s="76"/>
    </row>
    <row r="86" spans="1:8" ht="18.75" x14ac:dyDescent="0.25">
      <c r="A86" s="71"/>
      <c r="B86" s="77"/>
      <c r="C86" s="77"/>
      <c r="D86" s="77"/>
      <c r="E86" s="71"/>
      <c r="F86" s="71"/>
      <c r="G86" s="76"/>
      <c r="H86" s="76"/>
    </row>
    <row r="87" spans="1:8" ht="18.75" x14ac:dyDescent="0.25">
      <c r="A87" s="71"/>
      <c r="B87" s="78"/>
      <c r="C87" s="78"/>
      <c r="D87" s="78"/>
      <c r="E87" s="71"/>
      <c r="F87" s="71"/>
      <c r="G87" s="76"/>
      <c r="H87" s="76"/>
    </row>
    <row r="88" spans="1:8" ht="18.75" x14ac:dyDescent="0.25">
      <c r="A88" s="71"/>
      <c r="B88" s="78"/>
      <c r="C88" s="78"/>
      <c r="D88" s="78"/>
      <c r="E88" s="71"/>
      <c r="F88" s="71"/>
      <c r="G88" s="76"/>
      <c r="H88" s="76"/>
    </row>
    <row r="89" spans="1:8" ht="18.75" x14ac:dyDescent="0.25">
      <c r="A89" s="71"/>
      <c r="B89" s="78"/>
      <c r="C89" s="78"/>
      <c r="D89" s="78"/>
      <c r="E89" s="71"/>
      <c r="F89" s="71"/>
      <c r="G89" s="76"/>
      <c r="H89" s="76"/>
    </row>
    <row r="90" spans="1:8" ht="18.75" x14ac:dyDescent="0.25">
      <c r="A90" s="71"/>
      <c r="B90" s="78"/>
      <c r="C90" s="78"/>
      <c r="D90" s="78"/>
      <c r="E90" s="71"/>
      <c r="F90" s="71"/>
      <c r="G90" s="76"/>
      <c r="H90" s="76"/>
    </row>
    <row r="91" spans="1:8" ht="18.75" x14ac:dyDescent="0.25">
      <c r="A91" s="71"/>
      <c r="B91" s="78"/>
      <c r="C91" s="78"/>
      <c r="D91" s="78"/>
      <c r="E91" s="71"/>
      <c r="F91" s="71"/>
      <c r="G91" s="76"/>
      <c r="H91" s="76"/>
    </row>
    <row r="92" spans="1:8" ht="18.75" x14ac:dyDescent="0.25">
      <c r="A92" s="71"/>
      <c r="B92" s="77"/>
      <c r="C92" s="78"/>
      <c r="D92" s="78"/>
      <c r="E92" s="71"/>
      <c r="F92" s="71"/>
      <c r="G92" s="76"/>
      <c r="H92" s="76"/>
    </row>
    <row r="93" spans="1:8" ht="18.75" x14ac:dyDescent="0.25">
      <c r="A93" s="71"/>
      <c r="B93" s="77"/>
      <c r="C93" s="77"/>
      <c r="D93" s="77"/>
      <c r="E93" s="71"/>
      <c r="F93" s="71"/>
      <c r="G93" s="76"/>
      <c r="H93" s="76"/>
    </row>
    <row r="94" spans="1:8" ht="18.75" x14ac:dyDescent="0.25">
      <c r="A94" s="71"/>
      <c r="B94" s="71"/>
      <c r="C94" s="77"/>
      <c r="D94" s="77"/>
      <c r="E94" s="71"/>
      <c r="F94" s="71"/>
      <c r="G94" s="76"/>
      <c r="H94" s="76"/>
    </row>
    <row r="95" spans="1:8" x14ac:dyDescent="0.25">
      <c r="A95" s="71"/>
      <c r="B95" s="71"/>
      <c r="C95" s="71"/>
      <c r="D95" s="71"/>
      <c r="E95" s="71"/>
      <c r="F95" s="71"/>
      <c r="G95" s="76"/>
      <c r="H95" s="76"/>
    </row>
    <row r="96" spans="1:8" x14ac:dyDescent="0.25">
      <c r="A96" s="76"/>
      <c r="B96" s="76"/>
      <c r="C96" s="76"/>
      <c r="D96" s="76"/>
      <c r="E96" s="76"/>
      <c r="F96" s="76"/>
      <c r="G96" s="76"/>
      <c r="H96" s="76"/>
    </row>
    <row r="97" spans="1:8" x14ac:dyDescent="0.25">
      <c r="A97" s="76"/>
      <c r="B97" s="76"/>
      <c r="C97" s="76"/>
      <c r="D97" s="76"/>
      <c r="E97" s="76"/>
      <c r="F97" s="76"/>
      <c r="G97" s="76"/>
      <c r="H97" s="76"/>
    </row>
    <row r="98" spans="1:8" x14ac:dyDescent="0.25">
      <c r="A98" s="76"/>
      <c r="B98" s="76"/>
      <c r="C98" s="76"/>
      <c r="D98" s="76"/>
      <c r="E98" s="76"/>
      <c r="F98" s="76"/>
      <c r="G98" s="76"/>
      <c r="H98" s="76"/>
    </row>
  </sheetData>
  <mergeCells count="3">
    <mergeCell ref="J10:J18"/>
    <mergeCell ref="J19:J25"/>
    <mergeCell ref="J26:J27"/>
  </mergeCells>
  <pageMargins left="0.7" right="0.7" top="0.75" bottom="0.75" header="0.3" footer="0.3"/>
  <pageSetup scale="33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"/>
  <sheetViews>
    <sheetView tabSelected="1" topLeftCell="A4" zoomScale="70" zoomScaleNormal="70" zoomScalePageLayoutView="89" workbookViewId="0">
      <selection activeCell="G23" sqref="G23"/>
    </sheetView>
  </sheetViews>
  <sheetFormatPr defaultColWidth="8.85546875" defaultRowHeight="15" x14ac:dyDescent="0.25"/>
  <cols>
    <col min="1" max="1" width="8.85546875" customWidth="1"/>
    <col min="2" max="2" width="48.7109375" customWidth="1"/>
    <col min="3" max="3" width="26.7109375" customWidth="1"/>
    <col min="4" max="4" width="24.85546875" hidden="1" customWidth="1"/>
    <col min="5" max="5" width="26.7109375" customWidth="1"/>
    <col min="6" max="6" width="11.85546875" hidden="1" customWidth="1"/>
    <col min="7" max="7" width="26.7109375" customWidth="1"/>
    <col min="8" max="8" width="42.5703125" hidden="1" customWidth="1"/>
    <col min="9" max="9" width="26.5703125" customWidth="1"/>
    <col min="10" max="10" width="28.7109375" customWidth="1"/>
    <col min="11" max="11" width="5.85546875" customWidth="1"/>
    <col min="12" max="12" width="54.5703125" customWidth="1"/>
    <col min="13" max="13" width="41.85546875" customWidth="1"/>
    <col min="16" max="16" width="37.42578125" customWidth="1"/>
    <col min="17" max="17" width="38.140625" customWidth="1"/>
    <col min="24" max="24" width="10" bestFit="1" customWidth="1"/>
  </cols>
  <sheetData>
    <row r="1" spans="1:24" ht="42" x14ac:dyDescent="0.35">
      <c r="B1" s="80" t="s">
        <v>111</v>
      </c>
      <c r="C1" s="81"/>
      <c r="D1" s="120"/>
      <c r="E1" s="79"/>
      <c r="F1" s="79"/>
      <c r="G1" s="98" t="s">
        <v>0</v>
      </c>
      <c r="H1" s="98"/>
      <c r="I1" s="99">
        <v>-2</v>
      </c>
    </row>
    <row r="2" spans="1:24" ht="21" x14ac:dyDescent="0.35">
      <c r="B2" s="94" t="s">
        <v>1</v>
      </c>
      <c r="C2" s="96">
        <v>7162</v>
      </c>
      <c r="D2" s="96"/>
      <c r="E2" s="97"/>
      <c r="F2" s="97"/>
      <c r="G2" s="95" t="s">
        <v>63</v>
      </c>
      <c r="H2" s="95"/>
      <c r="I2" s="96">
        <v>52</v>
      </c>
      <c r="K2">
        <f>1*60*5288/1000000</f>
        <v>0.31728000000000001</v>
      </c>
    </row>
    <row r="3" spans="1:24" ht="21" x14ac:dyDescent="0.35">
      <c r="B3" s="94" t="s">
        <v>2</v>
      </c>
      <c r="C3" s="96">
        <v>47125</v>
      </c>
      <c r="D3" s="96"/>
      <c r="E3" s="97"/>
      <c r="F3" s="97"/>
      <c r="G3" s="95" t="s">
        <v>64</v>
      </c>
      <c r="H3" s="95"/>
      <c r="I3" s="100">
        <f>I10+I1</f>
        <v>6667</v>
      </c>
    </row>
    <row r="4" spans="1:24" ht="21" x14ac:dyDescent="0.35">
      <c r="B4" s="94" t="s">
        <v>4</v>
      </c>
      <c r="C4" s="137">
        <v>27.000758000000001</v>
      </c>
      <c r="D4" s="103"/>
      <c r="E4" s="103"/>
      <c r="F4" s="121"/>
      <c r="G4" s="95" t="s">
        <v>109</v>
      </c>
      <c r="H4" s="95"/>
      <c r="I4" s="95">
        <v>6719</v>
      </c>
    </row>
    <row r="5" spans="1:24" ht="21" x14ac:dyDescent="0.35">
      <c r="B5" s="94" t="s">
        <v>5</v>
      </c>
      <c r="C5" s="137">
        <v>-90.426552000000001</v>
      </c>
      <c r="D5" s="103"/>
      <c r="E5" s="102"/>
      <c r="F5" s="121"/>
      <c r="G5" s="101"/>
      <c r="H5" s="101"/>
      <c r="I5" s="101"/>
    </row>
    <row r="6" spans="1:24" ht="15.75" x14ac:dyDescent="0.25">
      <c r="B6" s="39" t="s">
        <v>6</v>
      </c>
      <c r="C6" s="38" t="s">
        <v>101</v>
      </c>
      <c r="D6" s="38"/>
      <c r="E6" s="38"/>
      <c r="F6" s="38"/>
    </row>
    <row r="7" spans="1:24" ht="36.75" thickBot="1" x14ac:dyDescent="0.6">
      <c r="A7" s="46"/>
      <c r="B7" s="73"/>
      <c r="C7" s="74"/>
      <c r="D7" s="74"/>
      <c r="E7" s="74"/>
      <c r="F7" s="74"/>
      <c r="G7" s="135" t="s">
        <v>110</v>
      </c>
      <c r="H7" s="46"/>
      <c r="I7" s="46"/>
      <c r="J7" s="46"/>
      <c r="K7" s="46"/>
    </row>
    <row r="8" spans="1:24" ht="81" customHeight="1" thickBot="1" x14ac:dyDescent="0.3">
      <c r="A8" s="46"/>
      <c r="B8" s="147" t="s">
        <v>8</v>
      </c>
      <c r="C8" s="148" t="s">
        <v>118</v>
      </c>
      <c r="D8" s="148"/>
      <c r="E8" s="148" t="s">
        <v>71</v>
      </c>
      <c r="F8" s="148"/>
      <c r="G8" s="148" t="s">
        <v>10</v>
      </c>
      <c r="H8" s="148"/>
      <c r="I8" s="148" t="s">
        <v>116</v>
      </c>
      <c r="J8" s="148" t="s">
        <v>115</v>
      </c>
      <c r="K8" s="46"/>
      <c r="L8" s="3" t="s">
        <v>11</v>
      </c>
      <c r="M8" s="3" t="s">
        <v>12</v>
      </c>
      <c r="X8" s="3" t="s">
        <v>49</v>
      </c>
    </row>
    <row r="9" spans="1:24" ht="21.75" thickBot="1" x14ac:dyDescent="0.3">
      <c r="A9" s="46"/>
      <c r="B9" s="149" t="s">
        <v>13</v>
      </c>
      <c r="C9" s="150" t="s">
        <v>67</v>
      </c>
      <c r="D9" s="150"/>
      <c r="E9" s="150" t="s">
        <v>68</v>
      </c>
      <c r="F9" s="151"/>
      <c r="G9" s="151" t="s">
        <v>69</v>
      </c>
      <c r="H9" s="151"/>
      <c r="I9" s="150" t="s">
        <v>14</v>
      </c>
      <c r="J9" s="140"/>
      <c r="K9" s="46"/>
      <c r="L9" s="33"/>
      <c r="M9" s="34"/>
      <c r="X9" s="32" t="s">
        <v>50</v>
      </c>
    </row>
    <row r="10" spans="1:24" ht="32.25" customHeight="1" thickBot="1" x14ac:dyDescent="0.3">
      <c r="A10" s="46"/>
      <c r="B10" s="152" t="s">
        <v>15</v>
      </c>
      <c r="C10" s="155">
        <f>I4</f>
        <v>6719</v>
      </c>
      <c r="D10" s="156"/>
      <c r="E10" s="156">
        <f>I10+I$1</f>
        <v>6667</v>
      </c>
      <c r="F10" s="156"/>
      <c r="G10" s="156">
        <f t="shared" ref="G10:G15" si="0">E10-I$3</f>
        <v>0</v>
      </c>
      <c r="H10" s="156"/>
      <c r="I10" s="157">
        <v>6669</v>
      </c>
      <c r="J10" s="161" t="s">
        <v>112</v>
      </c>
      <c r="K10" s="46"/>
      <c r="L10" s="23" t="s">
        <v>16</v>
      </c>
      <c r="M10" s="24" t="s">
        <v>17</v>
      </c>
      <c r="X10" s="22">
        <v>2032</v>
      </c>
    </row>
    <row r="11" spans="1:24" ht="32.25" customHeight="1" thickBot="1" x14ac:dyDescent="0.3">
      <c r="A11" s="46"/>
      <c r="B11" s="153" t="s">
        <v>22</v>
      </c>
      <c r="C11" s="155">
        <f t="shared" ref="C11:C15" si="1">I$4+G11</f>
        <v>7329</v>
      </c>
      <c r="D11" s="156"/>
      <c r="E11" s="156">
        <f>I11+I$1</f>
        <v>7277</v>
      </c>
      <c r="F11" s="156"/>
      <c r="G11" s="156">
        <f t="shared" si="0"/>
        <v>610</v>
      </c>
      <c r="H11" s="156"/>
      <c r="I11" s="157">
        <v>7279</v>
      </c>
      <c r="J11" s="161"/>
      <c r="K11" s="46"/>
      <c r="L11" s="23" t="s">
        <v>16</v>
      </c>
      <c r="M11" s="24" t="s">
        <v>17</v>
      </c>
      <c r="X11" s="22">
        <v>2112</v>
      </c>
    </row>
    <row r="12" spans="1:24" ht="32.25" customHeight="1" thickBot="1" x14ac:dyDescent="0.3">
      <c r="A12" s="46"/>
      <c r="B12" s="153" t="s">
        <v>20</v>
      </c>
      <c r="C12" s="155">
        <f t="shared" si="1"/>
        <v>7469</v>
      </c>
      <c r="D12" s="156"/>
      <c r="E12" s="156">
        <f t="shared" ref="E12:E15" si="2">I12+I$1</f>
        <v>7417</v>
      </c>
      <c r="F12" s="156"/>
      <c r="G12" s="156">
        <f t="shared" si="0"/>
        <v>750</v>
      </c>
      <c r="H12" s="156"/>
      <c r="I12" s="157">
        <v>7419</v>
      </c>
      <c r="J12" s="161"/>
      <c r="K12" s="46"/>
      <c r="L12" s="23" t="s">
        <v>16</v>
      </c>
      <c r="M12" s="24" t="s">
        <v>17</v>
      </c>
      <c r="X12" s="22">
        <v>2133</v>
      </c>
    </row>
    <row r="13" spans="1:24" ht="32.25" customHeight="1" thickBot="1" x14ac:dyDescent="0.3">
      <c r="A13" s="46"/>
      <c r="B13" s="153" t="s">
        <v>25</v>
      </c>
      <c r="C13" s="155">
        <f t="shared" si="1"/>
        <v>7471</v>
      </c>
      <c r="D13" s="156"/>
      <c r="E13" s="156">
        <f>I13+I$1</f>
        <v>7419</v>
      </c>
      <c r="F13" s="156"/>
      <c r="G13" s="156">
        <f t="shared" si="0"/>
        <v>752</v>
      </c>
      <c r="H13" s="156"/>
      <c r="I13" s="157">
        <v>7421</v>
      </c>
      <c r="J13" s="161"/>
      <c r="K13" s="46"/>
      <c r="L13" s="23" t="s">
        <v>23</v>
      </c>
      <c r="M13" s="24" t="s">
        <v>24</v>
      </c>
      <c r="X13" s="22">
        <v>2220</v>
      </c>
    </row>
    <row r="14" spans="1:24" ht="32.25" customHeight="1" thickBot="1" x14ac:dyDescent="0.3">
      <c r="A14" s="46"/>
      <c r="B14" s="152" t="s">
        <v>74</v>
      </c>
      <c r="C14" s="155">
        <f t="shared" si="1"/>
        <v>7681</v>
      </c>
      <c r="D14" s="156"/>
      <c r="E14" s="156">
        <f t="shared" si="2"/>
        <v>7629</v>
      </c>
      <c r="F14" s="156"/>
      <c r="G14" s="156">
        <f t="shared" si="0"/>
        <v>962</v>
      </c>
      <c r="H14" s="156"/>
      <c r="I14" s="157">
        <v>7631</v>
      </c>
      <c r="J14" s="161"/>
      <c r="K14" s="46"/>
      <c r="L14" s="23" t="s">
        <v>21</v>
      </c>
      <c r="M14" s="24" t="s">
        <v>17</v>
      </c>
      <c r="X14" s="22">
        <v>2262</v>
      </c>
    </row>
    <row r="15" spans="1:24" ht="32.25" customHeight="1" thickBot="1" x14ac:dyDescent="0.3">
      <c r="A15" s="46"/>
      <c r="B15" s="154" t="s">
        <v>117</v>
      </c>
      <c r="C15" s="155">
        <f t="shared" si="1"/>
        <v>8033</v>
      </c>
      <c r="D15" s="156"/>
      <c r="E15" s="156">
        <f t="shared" si="2"/>
        <v>7981</v>
      </c>
      <c r="F15" s="156"/>
      <c r="G15" s="156">
        <f t="shared" si="0"/>
        <v>1314</v>
      </c>
      <c r="H15" s="156"/>
      <c r="I15" s="157">
        <v>7983</v>
      </c>
      <c r="J15" s="161" t="s">
        <v>113</v>
      </c>
      <c r="K15" s="46"/>
      <c r="L15" s="23" t="s">
        <v>16</v>
      </c>
      <c r="M15" s="24" t="s">
        <v>17</v>
      </c>
      <c r="X15" s="22">
        <v>2269</v>
      </c>
    </row>
    <row r="16" spans="1:24" ht="32.25" customHeight="1" thickBot="1" x14ac:dyDescent="0.3">
      <c r="A16" s="46"/>
      <c r="B16" s="154" t="s">
        <v>82</v>
      </c>
      <c r="C16" s="155">
        <v>8082</v>
      </c>
      <c r="D16" s="156"/>
      <c r="E16" s="156">
        <v>8030</v>
      </c>
      <c r="F16" s="156"/>
      <c r="G16" s="156">
        <v>1363</v>
      </c>
      <c r="H16" s="156"/>
      <c r="I16" s="157">
        <v>8032</v>
      </c>
      <c r="J16" s="161"/>
      <c r="K16" s="46"/>
      <c r="L16" s="23"/>
      <c r="M16" s="24"/>
      <c r="X16" s="22"/>
    </row>
    <row r="17" spans="1:24" ht="32.25" customHeight="1" thickBot="1" x14ac:dyDescent="0.3">
      <c r="A17" s="46"/>
      <c r="B17" s="154" t="s">
        <v>81</v>
      </c>
      <c r="C17" s="155">
        <v>8163</v>
      </c>
      <c r="D17" s="156"/>
      <c r="E17" s="156">
        <v>8111</v>
      </c>
      <c r="F17" s="156"/>
      <c r="G17" s="156">
        <v>1444</v>
      </c>
      <c r="H17" s="156"/>
      <c r="I17" s="157">
        <v>8113</v>
      </c>
      <c r="J17" s="161"/>
      <c r="K17" s="46"/>
      <c r="L17" s="23" t="s">
        <v>16</v>
      </c>
      <c r="M17" s="24" t="s">
        <v>17</v>
      </c>
      <c r="X17" s="22">
        <v>2341</v>
      </c>
    </row>
    <row r="18" spans="1:24" ht="55.5" customHeight="1" thickBot="1" x14ac:dyDescent="0.3">
      <c r="A18" s="46"/>
      <c r="B18" s="154" t="s">
        <v>119</v>
      </c>
      <c r="C18" s="155">
        <v>8311</v>
      </c>
      <c r="D18" s="156"/>
      <c r="E18" s="156">
        <v>8259</v>
      </c>
      <c r="F18" s="156"/>
      <c r="G18" s="156">
        <v>1592</v>
      </c>
      <c r="H18" s="156"/>
      <c r="I18" s="157">
        <v>8261</v>
      </c>
      <c r="J18" s="161"/>
      <c r="K18" s="46"/>
      <c r="L18" s="23" t="s">
        <v>30</v>
      </c>
      <c r="M18" s="24" t="s">
        <v>24</v>
      </c>
      <c r="X18" s="22">
        <v>2423</v>
      </c>
    </row>
    <row r="19" spans="1:24" ht="32.25" customHeight="1" thickBot="1" x14ac:dyDescent="0.3">
      <c r="A19" s="46"/>
      <c r="B19" s="154" t="s">
        <v>96</v>
      </c>
      <c r="C19" s="155">
        <v>8402</v>
      </c>
      <c r="D19" s="156"/>
      <c r="E19" s="156">
        <v>8350</v>
      </c>
      <c r="F19" s="156"/>
      <c r="G19" s="156">
        <v>1683</v>
      </c>
      <c r="H19" s="156"/>
      <c r="I19" s="157">
        <v>8352</v>
      </c>
      <c r="J19" s="161"/>
      <c r="K19" s="46"/>
      <c r="L19" s="23" t="s">
        <v>80</v>
      </c>
      <c r="M19" s="24" t="s">
        <v>24</v>
      </c>
      <c r="X19" s="22">
        <v>2440</v>
      </c>
    </row>
    <row r="20" spans="1:24" ht="32.25" customHeight="1" thickBot="1" x14ac:dyDescent="0.3">
      <c r="A20" s="46"/>
      <c r="B20" s="153" t="s">
        <v>39</v>
      </c>
      <c r="C20" s="155">
        <v>8551</v>
      </c>
      <c r="D20" s="156"/>
      <c r="E20" s="156">
        <v>8499</v>
      </c>
      <c r="F20" s="156"/>
      <c r="G20" s="156">
        <v>1832</v>
      </c>
      <c r="H20" s="156"/>
      <c r="I20" s="157">
        <v>8501</v>
      </c>
      <c r="J20" s="141" t="s">
        <v>114</v>
      </c>
      <c r="K20" s="46"/>
      <c r="L20" s="23"/>
      <c r="M20" s="24"/>
      <c r="X20" s="22"/>
    </row>
    <row r="21" spans="1:24" ht="32.25" customHeight="1" thickBot="1" x14ac:dyDescent="0.3">
      <c r="A21" s="46"/>
      <c r="B21" s="67"/>
      <c r="C21" s="46"/>
      <c r="D21" s="46"/>
      <c r="E21" s="46"/>
      <c r="F21" s="46"/>
      <c r="G21" s="46"/>
      <c r="H21" s="46"/>
      <c r="I21" s="142"/>
      <c r="J21" s="143"/>
      <c r="K21" s="46"/>
      <c r="L21" s="23" t="s">
        <v>34</v>
      </c>
      <c r="M21" s="24" t="s">
        <v>24</v>
      </c>
      <c r="X21" s="22">
        <v>2449</v>
      </c>
    </row>
    <row r="22" spans="1:24" ht="32.25" customHeight="1" thickBot="1" x14ac:dyDescent="0.75">
      <c r="A22" s="46"/>
      <c r="B22" s="49"/>
      <c r="C22" s="15" t="s">
        <v>14</v>
      </c>
      <c r="D22" s="110"/>
      <c r="E22" s="46"/>
      <c r="F22" s="46"/>
      <c r="G22" s="50"/>
      <c r="H22" s="50"/>
      <c r="I22" s="144" t="s">
        <v>111</v>
      </c>
      <c r="J22" s="145"/>
      <c r="K22" s="46"/>
      <c r="L22" s="23" t="s">
        <v>108</v>
      </c>
      <c r="M22" s="24"/>
      <c r="X22" s="22"/>
    </row>
    <row r="23" spans="1:24" ht="32.25" customHeight="1" thickBot="1" x14ac:dyDescent="0.4">
      <c r="A23" s="46"/>
      <c r="B23" s="14" t="s">
        <v>41</v>
      </c>
      <c r="C23" s="17" t="e">
        <f>C19-#REF!</f>
        <v>#REF!</v>
      </c>
      <c r="D23" s="111"/>
      <c r="E23" s="46"/>
      <c r="F23" s="46"/>
      <c r="G23" s="50"/>
      <c r="H23" s="50"/>
      <c r="I23" s="146"/>
      <c r="J23" s="145"/>
      <c r="K23" s="46"/>
      <c r="L23" s="23" t="s">
        <v>98</v>
      </c>
      <c r="M23" s="24" t="s">
        <v>24</v>
      </c>
      <c r="X23" s="22">
        <v>2526</v>
      </c>
    </row>
    <row r="24" spans="1:24" ht="32.25" customHeight="1" thickBot="1" x14ac:dyDescent="0.4">
      <c r="A24" s="46"/>
      <c r="B24" s="16" t="s">
        <v>53</v>
      </c>
      <c r="C24" s="17">
        <f>C18-C15</f>
        <v>278</v>
      </c>
      <c r="D24" s="111"/>
      <c r="E24" s="46"/>
      <c r="F24" s="46"/>
      <c r="G24" s="50"/>
      <c r="H24" s="50"/>
      <c r="I24" s="146"/>
      <c r="J24" s="145"/>
      <c r="K24" s="46"/>
      <c r="L24" s="23" t="s">
        <v>38</v>
      </c>
      <c r="M24" s="24" t="s">
        <v>24</v>
      </c>
      <c r="X24" s="22">
        <v>2550</v>
      </c>
    </row>
    <row r="25" spans="1:24" ht="32.25" customHeight="1" thickBot="1" x14ac:dyDescent="0.4">
      <c r="A25" s="46"/>
      <c r="B25" s="18" t="s">
        <v>54</v>
      </c>
      <c r="C25" s="17" t="e">
        <f>#REF!-C16</f>
        <v>#REF!</v>
      </c>
      <c r="D25" s="111"/>
      <c r="E25" s="46"/>
      <c r="F25" s="46"/>
      <c r="G25" s="50"/>
      <c r="H25" s="50"/>
      <c r="I25" s="146"/>
      <c r="J25" s="145"/>
      <c r="K25" s="46"/>
      <c r="L25" s="23" t="s">
        <v>16</v>
      </c>
      <c r="M25" s="24" t="s">
        <v>17</v>
      </c>
      <c r="X25" s="22">
        <v>2591</v>
      </c>
    </row>
    <row r="26" spans="1:24" ht="36" x14ac:dyDescent="0.3">
      <c r="A26" s="46"/>
      <c r="B26" s="18" t="s">
        <v>55</v>
      </c>
      <c r="J26" s="69"/>
      <c r="K26" s="46"/>
      <c r="P26" s="64"/>
      <c r="Q26" s="65"/>
      <c r="X26" s="66"/>
    </row>
    <row r="27" spans="1:24" x14ac:dyDescent="0.25">
      <c r="J27" s="46"/>
      <c r="K27" s="46"/>
    </row>
    <row r="28" spans="1:24" x14ac:dyDescent="0.25">
      <c r="J28" s="46"/>
      <c r="K28" s="46"/>
    </row>
    <row r="29" spans="1:24" ht="15.75" thickBot="1" x14ac:dyDescent="0.3">
      <c r="J29" s="46"/>
      <c r="K29" s="46"/>
    </row>
    <row r="30" spans="1:24" ht="24" thickBot="1" x14ac:dyDescent="0.3">
      <c r="C30" s="136">
        <f>I$4+G30</f>
        <v>8171</v>
      </c>
      <c r="D30" s="134"/>
      <c r="E30" s="134">
        <f>I30+I$1</f>
        <v>8119</v>
      </c>
      <c r="F30" s="134"/>
      <c r="G30" s="134">
        <f>E30-I$3</f>
        <v>1452</v>
      </c>
      <c r="H30" s="134"/>
      <c r="I30" s="134">
        <v>8121</v>
      </c>
      <c r="J30" s="46"/>
      <c r="K30" s="46"/>
    </row>
    <row r="31" spans="1:24" ht="38.25" thickBot="1" x14ac:dyDescent="0.3">
      <c r="B31" s="133" t="s">
        <v>84</v>
      </c>
      <c r="J31" s="46"/>
      <c r="K31" s="46"/>
    </row>
    <row r="35" spans="1:24" ht="15.75" thickBot="1" x14ac:dyDescent="0.3"/>
    <row r="36" spans="1:24" ht="32.25" customHeight="1" thickBot="1" x14ac:dyDescent="0.3">
      <c r="A36" s="46"/>
      <c r="J36" s="139"/>
      <c r="K36" s="46"/>
      <c r="L36" s="23" t="s">
        <v>36</v>
      </c>
      <c r="M36" s="24" t="s">
        <v>24</v>
      </c>
      <c r="X36" s="22">
        <v>2473</v>
      </c>
    </row>
    <row r="68" spans="1:8" x14ac:dyDescent="0.25">
      <c r="C68" s="76"/>
      <c r="D68" s="76"/>
      <c r="E68" s="76"/>
      <c r="F68" s="76"/>
      <c r="G68" s="76"/>
      <c r="H68" s="76"/>
    </row>
    <row r="69" spans="1:8" x14ac:dyDescent="0.25">
      <c r="B69" s="76"/>
      <c r="C69" s="76"/>
      <c r="D69" s="76"/>
      <c r="E69" s="76"/>
      <c r="F69" s="76"/>
      <c r="G69" s="76"/>
      <c r="H69" s="76"/>
    </row>
    <row r="70" spans="1:8" x14ac:dyDescent="0.25">
      <c r="B70" s="76"/>
      <c r="C70" s="76"/>
      <c r="D70" s="76"/>
      <c r="E70" s="76"/>
      <c r="F70" s="76"/>
      <c r="G70" s="76"/>
      <c r="H70" s="76"/>
    </row>
    <row r="71" spans="1:8" x14ac:dyDescent="0.25">
      <c r="B71" s="76"/>
      <c r="C71" s="71"/>
      <c r="D71" s="71"/>
      <c r="E71" s="71"/>
      <c r="F71" s="71"/>
      <c r="G71" s="76"/>
      <c r="H71" s="76"/>
    </row>
    <row r="72" spans="1:8" ht="18.75" x14ac:dyDescent="0.25">
      <c r="B72" s="71"/>
      <c r="C72" s="77"/>
      <c r="D72" s="77"/>
      <c r="E72" s="71"/>
      <c r="F72" s="71"/>
      <c r="G72" s="76"/>
      <c r="H72" s="76"/>
    </row>
    <row r="73" spans="1:8" ht="18.75" x14ac:dyDescent="0.25">
      <c r="B73" s="77"/>
      <c r="C73" s="77"/>
      <c r="D73" s="77"/>
      <c r="E73" s="71"/>
      <c r="F73" s="71"/>
      <c r="G73" s="76"/>
      <c r="H73" s="76"/>
    </row>
    <row r="74" spans="1:8" ht="18.75" x14ac:dyDescent="0.25">
      <c r="A74" s="76"/>
      <c r="B74" s="77"/>
      <c r="C74" s="77"/>
      <c r="D74" s="77"/>
      <c r="E74" s="71"/>
      <c r="F74" s="71"/>
      <c r="G74" s="76"/>
      <c r="H74" s="76"/>
    </row>
    <row r="75" spans="1:8" ht="18.75" x14ac:dyDescent="0.25">
      <c r="A75" s="76"/>
      <c r="B75" s="77"/>
      <c r="C75" s="77"/>
      <c r="D75" s="77"/>
      <c r="E75" s="71"/>
      <c r="F75" s="71"/>
      <c r="G75" s="76"/>
      <c r="H75" s="76"/>
    </row>
    <row r="76" spans="1:8" ht="18.75" x14ac:dyDescent="0.25">
      <c r="A76" s="76"/>
      <c r="B76" s="77"/>
      <c r="C76" s="77"/>
      <c r="D76" s="77"/>
      <c r="E76" s="71"/>
      <c r="F76" s="71"/>
      <c r="G76" s="76"/>
      <c r="H76" s="76"/>
    </row>
    <row r="77" spans="1:8" ht="18.75" x14ac:dyDescent="0.25">
      <c r="A77" s="71"/>
      <c r="B77" s="77"/>
      <c r="C77" s="77"/>
      <c r="D77" s="77"/>
      <c r="E77" s="71"/>
      <c r="F77" s="71"/>
      <c r="G77" s="76"/>
      <c r="H77" s="76"/>
    </row>
    <row r="78" spans="1:8" ht="18.75" x14ac:dyDescent="0.25">
      <c r="A78" s="71"/>
      <c r="B78" s="77"/>
      <c r="C78" s="77"/>
      <c r="D78" s="77"/>
      <c r="E78" s="71"/>
      <c r="F78" s="71"/>
      <c r="G78" s="76"/>
      <c r="H78" s="76"/>
    </row>
    <row r="79" spans="1:8" ht="18.75" x14ac:dyDescent="0.25">
      <c r="A79" s="71"/>
      <c r="B79" s="77"/>
      <c r="C79" s="77"/>
      <c r="D79" s="77"/>
      <c r="E79" s="71"/>
      <c r="F79" s="71"/>
      <c r="G79" s="76"/>
      <c r="H79" s="76"/>
    </row>
    <row r="80" spans="1:8" ht="18.75" x14ac:dyDescent="0.25">
      <c r="A80" s="71"/>
      <c r="B80" s="77"/>
      <c r="C80" s="78"/>
      <c r="D80" s="78"/>
      <c r="E80" s="71"/>
      <c r="F80" s="71"/>
      <c r="G80" s="76"/>
      <c r="H80" s="76"/>
    </row>
    <row r="81" spans="1:8" ht="18.75" x14ac:dyDescent="0.25">
      <c r="A81" s="71"/>
      <c r="B81" s="78"/>
      <c r="C81" s="78"/>
      <c r="D81" s="78"/>
      <c r="E81" s="71"/>
      <c r="F81" s="71"/>
      <c r="G81" s="76"/>
      <c r="H81" s="76"/>
    </row>
    <row r="82" spans="1:8" ht="18.75" x14ac:dyDescent="0.25">
      <c r="A82" s="71"/>
      <c r="B82" s="78"/>
      <c r="C82" s="78"/>
      <c r="D82" s="78"/>
      <c r="E82" s="71"/>
      <c r="F82" s="71"/>
      <c r="G82" s="76"/>
      <c r="H82" s="76"/>
    </row>
    <row r="83" spans="1:8" ht="18.75" x14ac:dyDescent="0.25">
      <c r="A83" s="71"/>
      <c r="B83" s="78"/>
      <c r="C83" s="78"/>
      <c r="D83" s="78"/>
      <c r="E83" s="71"/>
      <c r="F83" s="71"/>
      <c r="G83" s="76"/>
      <c r="H83" s="76"/>
    </row>
    <row r="84" spans="1:8" ht="18.75" x14ac:dyDescent="0.25">
      <c r="A84" s="71"/>
      <c r="B84" s="78"/>
      <c r="C84" s="78"/>
      <c r="D84" s="78"/>
      <c r="E84" s="71"/>
      <c r="F84" s="71"/>
      <c r="G84" s="76"/>
      <c r="H84" s="76"/>
    </row>
    <row r="85" spans="1:8" ht="18.75" x14ac:dyDescent="0.25">
      <c r="A85" s="71"/>
      <c r="B85" s="78"/>
      <c r="C85" s="78"/>
      <c r="D85" s="78"/>
      <c r="E85" s="71"/>
      <c r="F85" s="71"/>
      <c r="G85" s="76"/>
      <c r="H85" s="76"/>
    </row>
    <row r="86" spans="1:8" ht="18.75" x14ac:dyDescent="0.25">
      <c r="A86" s="71"/>
      <c r="B86" s="77"/>
      <c r="C86" s="77"/>
      <c r="D86" s="77"/>
      <c r="E86" s="71"/>
      <c r="F86" s="71"/>
      <c r="G86" s="76"/>
      <c r="H86" s="76"/>
    </row>
    <row r="87" spans="1:8" ht="18.75" x14ac:dyDescent="0.25">
      <c r="A87" s="71"/>
      <c r="B87" s="77"/>
      <c r="C87" s="77"/>
      <c r="D87" s="77"/>
      <c r="E87" s="71"/>
      <c r="F87" s="71"/>
      <c r="G87" s="76"/>
      <c r="H87" s="76"/>
    </row>
    <row r="88" spans="1:8" x14ac:dyDescent="0.25">
      <c r="A88" s="71"/>
      <c r="B88" s="71"/>
      <c r="C88" s="71"/>
      <c r="D88" s="71"/>
      <c r="E88" s="71"/>
      <c r="F88" s="71"/>
      <c r="G88" s="76"/>
      <c r="H88" s="76"/>
    </row>
    <row r="89" spans="1:8" x14ac:dyDescent="0.25">
      <c r="A89" s="71"/>
      <c r="B89" s="71"/>
      <c r="C89" s="76"/>
      <c r="D89" s="76"/>
      <c r="E89" s="76"/>
      <c r="F89" s="76"/>
      <c r="G89" s="76"/>
      <c r="H89" s="76"/>
    </row>
    <row r="90" spans="1:8" x14ac:dyDescent="0.25">
      <c r="A90" s="71"/>
      <c r="B90" s="76"/>
      <c r="C90" s="76"/>
      <c r="D90" s="76"/>
      <c r="E90" s="76"/>
      <c r="F90" s="76"/>
      <c r="G90" s="76"/>
      <c r="H90" s="76"/>
    </row>
    <row r="91" spans="1:8" x14ac:dyDescent="0.25">
      <c r="A91" s="71"/>
      <c r="B91" s="76"/>
      <c r="C91" s="76"/>
      <c r="D91" s="76"/>
      <c r="E91" s="76"/>
      <c r="F91" s="76"/>
      <c r="G91" s="76"/>
      <c r="H91" s="76"/>
    </row>
    <row r="92" spans="1:8" x14ac:dyDescent="0.25">
      <c r="A92" s="71"/>
      <c r="B92" s="76"/>
    </row>
    <row r="93" spans="1:8" x14ac:dyDescent="0.25">
      <c r="A93" s="71"/>
    </row>
    <row r="94" spans="1:8" x14ac:dyDescent="0.25">
      <c r="A94" s="71"/>
    </row>
    <row r="95" spans="1:8" x14ac:dyDescent="0.25">
      <c r="A95" s="76"/>
    </row>
    <row r="96" spans="1:8" x14ac:dyDescent="0.25">
      <c r="A96" s="76"/>
    </row>
    <row r="97" spans="1:1" x14ac:dyDescent="0.25">
      <c r="A97" s="76"/>
    </row>
  </sheetData>
  <mergeCells count="2">
    <mergeCell ref="J10:J14"/>
    <mergeCell ref="J15:J19"/>
  </mergeCells>
  <pageMargins left="0.7" right="0.7" top="0.75" bottom="0.75" header="0.3" footer="0.3"/>
  <pageSetup scale="2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39"/>
  <sheetViews>
    <sheetView zoomScale="50" zoomScaleNormal="50" zoomScalePageLayoutView="91" workbookViewId="0">
      <selection activeCell="M37" sqref="M37"/>
    </sheetView>
  </sheetViews>
  <sheetFormatPr defaultColWidth="8.85546875" defaultRowHeight="15" x14ac:dyDescent="0.25"/>
  <cols>
    <col min="2" max="2" width="38.5703125" bestFit="1" customWidth="1"/>
    <col min="3" max="3" width="23.85546875" customWidth="1"/>
    <col min="4" max="4" width="23.85546875" hidden="1" customWidth="1"/>
    <col min="5" max="5" width="40.85546875" customWidth="1"/>
    <col min="6" max="6" width="40.85546875" hidden="1" customWidth="1"/>
    <col min="7" max="7" width="40.85546875" customWidth="1"/>
    <col min="8" max="8" width="12.5703125" hidden="1" customWidth="1"/>
    <col min="9" max="9" width="12.5703125" customWidth="1"/>
    <col min="10" max="10" width="34.140625" customWidth="1"/>
    <col min="11" max="11" width="34.140625" hidden="1" customWidth="1"/>
    <col min="12" max="12" width="24.85546875" customWidth="1"/>
    <col min="13" max="13" width="66.28515625" bestFit="1" customWidth="1"/>
    <col min="14" max="14" width="36.42578125" bestFit="1" customWidth="1"/>
    <col min="15" max="15" width="24.85546875" customWidth="1"/>
    <col min="20" max="20" width="11.140625" customWidth="1"/>
  </cols>
  <sheetData>
    <row r="1" spans="1:18" ht="31.5" x14ac:dyDescent="0.25">
      <c r="B1" s="162" t="s">
        <v>65</v>
      </c>
      <c r="C1" s="163"/>
      <c r="D1" s="163"/>
      <c r="E1" s="164"/>
      <c r="F1" s="122"/>
      <c r="G1" s="122"/>
    </row>
    <row r="2" spans="1:18" ht="21" x14ac:dyDescent="0.35">
      <c r="B2" s="7" t="s">
        <v>1</v>
      </c>
      <c r="C2" s="90">
        <v>7162</v>
      </c>
      <c r="D2" s="90"/>
      <c r="E2" s="86"/>
      <c r="F2" s="123"/>
      <c r="G2" s="123"/>
    </row>
    <row r="3" spans="1:18" ht="21" x14ac:dyDescent="0.35">
      <c r="B3" s="7" t="s">
        <v>2</v>
      </c>
      <c r="C3" s="90">
        <v>47129</v>
      </c>
      <c r="D3" s="90"/>
      <c r="E3" s="86"/>
      <c r="F3" s="123"/>
      <c r="G3" s="123"/>
    </row>
    <row r="4" spans="1:18" ht="21" customHeight="1" x14ac:dyDescent="0.35">
      <c r="B4" s="10" t="s">
        <v>87</v>
      </c>
      <c r="C4" s="91" t="s">
        <v>102</v>
      </c>
      <c r="D4" s="91"/>
      <c r="E4" s="87" t="s">
        <v>104</v>
      </c>
      <c r="F4" s="124"/>
      <c r="G4" s="124"/>
      <c r="H4" s="53"/>
      <c r="I4" s="53"/>
      <c r="J4" s="57" t="s">
        <v>0</v>
      </c>
      <c r="K4" s="112"/>
      <c r="L4" s="58">
        <f>L6-I12</f>
        <v>-5</v>
      </c>
      <c r="M4" s="54"/>
      <c r="N4" s="54"/>
      <c r="R4">
        <f>60*5280/1000000</f>
        <v>0.31680000000000003</v>
      </c>
    </row>
    <row r="5" spans="1:18" ht="21" customHeight="1" x14ac:dyDescent="0.35">
      <c r="B5" s="9" t="s">
        <v>88</v>
      </c>
      <c r="C5" s="92" t="s">
        <v>103</v>
      </c>
      <c r="D5" s="92"/>
      <c r="E5" s="88" t="s">
        <v>105</v>
      </c>
      <c r="F5" s="124"/>
      <c r="G5" s="124"/>
      <c r="H5" s="53"/>
      <c r="I5" s="53"/>
      <c r="J5" s="26" t="s">
        <v>62</v>
      </c>
      <c r="K5" s="113"/>
      <c r="L5" s="59">
        <v>51</v>
      </c>
      <c r="M5" s="61" t="s">
        <v>3</v>
      </c>
      <c r="N5" s="61"/>
    </row>
    <row r="6" spans="1:18" ht="21" customHeight="1" x14ac:dyDescent="0.35">
      <c r="B6" s="85" t="s">
        <v>6</v>
      </c>
      <c r="C6" s="93" t="s">
        <v>7</v>
      </c>
      <c r="D6" s="93"/>
      <c r="E6" s="89"/>
      <c r="F6" s="105"/>
      <c r="G6" s="105"/>
      <c r="H6" s="40"/>
      <c r="I6" s="40"/>
      <c r="J6" s="60" t="s">
        <v>61</v>
      </c>
      <c r="K6" s="114"/>
      <c r="L6" s="129">
        <f>C12-L5</f>
        <v>6667</v>
      </c>
      <c r="M6" s="61" t="s">
        <v>75</v>
      </c>
      <c r="N6" s="61">
        <v>6667</v>
      </c>
    </row>
    <row r="7" spans="1:18" ht="21" x14ac:dyDescent="0.35">
      <c r="B7" s="104"/>
      <c r="C7" s="105"/>
      <c r="D7" s="105"/>
      <c r="E7" s="105"/>
      <c r="F7" s="105"/>
      <c r="G7" s="105"/>
      <c r="H7" s="40"/>
      <c r="I7" s="40"/>
      <c r="J7" s="55" t="s">
        <v>106</v>
      </c>
      <c r="K7" s="55"/>
      <c r="L7" s="132">
        <v>-5</v>
      </c>
      <c r="M7" s="56"/>
      <c r="N7" s="56"/>
    </row>
    <row r="8" spans="1:18" ht="15.75" x14ac:dyDescent="0.25">
      <c r="B8" s="104"/>
      <c r="C8" s="105"/>
      <c r="D8" s="105"/>
      <c r="E8" s="105"/>
      <c r="F8" s="105"/>
      <c r="G8" s="105"/>
      <c r="J8" s="130" t="s">
        <v>107</v>
      </c>
      <c r="L8" s="131">
        <f>C25-C23</f>
        <v>86</v>
      </c>
    </row>
    <row r="9" spans="1:18" ht="16.5" thickBot="1" x14ac:dyDescent="0.3">
      <c r="B9" s="73"/>
      <c r="C9" s="74"/>
      <c r="D9" s="74"/>
      <c r="E9" s="74"/>
      <c r="F9" s="74"/>
      <c r="G9" s="74"/>
    </row>
    <row r="10" spans="1:18" ht="105.75" thickBot="1" x14ac:dyDescent="0.3">
      <c r="B10" s="115" t="s">
        <v>8</v>
      </c>
      <c r="C10" s="3" t="s">
        <v>9</v>
      </c>
      <c r="D10" s="3"/>
      <c r="E10" s="3" t="s">
        <v>71</v>
      </c>
      <c r="F10" s="106"/>
      <c r="G10" s="106" t="s">
        <v>10</v>
      </c>
      <c r="H10" s="107"/>
      <c r="I10" s="3" t="s">
        <v>73</v>
      </c>
      <c r="J10" s="3" t="s">
        <v>11</v>
      </c>
      <c r="K10" s="3" t="s">
        <v>12</v>
      </c>
      <c r="L10" s="3" t="s">
        <v>115</v>
      </c>
    </row>
    <row r="11" spans="1:18" ht="27.95" customHeight="1" thickBot="1" x14ac:dyDescent="0.3">
      <c r="A11" s="46"/>
      <c r="B11" s="116" t="s">
        <v>13</v>
      </c>
      <c r="C11" s="32" t="s">
        <v>67</v>
      </c>
      <c r="D11" s="32"/>
      <c r="E11" s="32" t="s">
        <v>68</v>
      </c>
      <c r="F11" s="108"/>
      <c r="G11" s="108" t="s">
        <v>69</v>
      </c>
      <c r="H11" s="109"/>
      <c r="I11" s="32" t="s">
        <v>67</v>
      </c>
      <c r="J11" s="33"/>
      <c r="K11" s="34"/>
      <c r="L11" s="34"/>
      <c r="M11" s="46"/>
    </row>
    <row r="12" spans="1:18" ht="27.95" customHeight="1" thickBot="1" x14ac:dyDescent="0.3">
      <c r="A12" s="46"/>
      <c r="B12" s="117" t="s">
        <v>15</v>
      </c>
      <c r="C12" s="20">
        <v>6718</v>
      </c>
      <c r="D12" s="21"/>
      <c r="E12" s="21">
        <f>C12-L$5</f>
        <v>6667</v>
      </c>
      <c r="F12" s="72"/>
      <c r="G12" s="72">
        <f>E12-L$6</f>
        <v>0</v>
      </c>
      <c r="H12" s="36"/>
      <c r="I12" s="75">
        <v>6672</v>
      </c>
      <c r="J12" s="23" t="s">
        <v>16</v>
      </c>
      <c r="K12" s="24" t="s">
        <v>17</v>
      </c>
      <c r="L12" s="158" t="s">
        <v>112</v>
      </c>
      <c r="M12" s="138">
        <f>G12*0.3048</f>
        <v>0</v>
      </c>
      <c r="N12" s="117" t="s">
        <v>15</v>
      </c>
    </row>
    <row r="13" spans="1:18" ht="27.95" customHeight="1" thickBot="1" x14ac:dyDescent="0.3">
      <c r="A13" s="46"/>
      <c r="B13" s="118" t="s">
        <v>18</v>
      </c>
      <c r="C13" s="20">
        <f t="shared" ref="C13:C29" si="0">E13+L$5</f>
        <v>6984</v>
      </c>
      <c r="D13" s="21"/>
      <c r="E13" s="21">
        <f t="shared" ref="E13:E29" si="1">I13+L$4</f>
        <v>6933</v>
      </c>
      <c r="F13" s="72"/>
      <c r="G13" s="72">
        <f t="shared" ref="G13:G29" si="2">E13-L$6</f>
        <v>266</v>
      </c>
      <c r="H13" s="36"/>
      <c r="I13" s="75">
        <v>6938</v>
      </c>
      <c r="J13" s="23" t="s">
        <v>16</v>
      </c>
      <c r="K13" s="24" t="s">
        <v>17</v>
      </c>
      <c r="L13" s="159"/>
      <c r="M13" s="138">
        <f t="shared" ref="M13:M30" si="3">G13*0.3048</f>
        <v>81.076800000000006</v>
      </c>
      <c r="N13" s="118" t="s">
        <v>18</v>
      </c>
    </row>
    <row r="14" spans="1:18" ht="27.95" customHeight="1" thickBot="1" x14ac:dyDescent="0.3">
      <c r="A14" s="46"/>
      <c r="B14" s="118" t="s">
        <v>19</v>
      </c>
      <c r="C14" s="20">
        <f t="shared" si="0"/>
        <v>7046</v>
      </c>
      <c r="D14" s="21"/>
      <c r="E14" s="21">
        <f t="shared" si="1"/>
        <v>6995</v>
      </c>
      <c r="F14" s="72"/>
      <c r="G14" s="72">
        <f t="shared" si="2"/>
        <v>328</v>
      </c>
      <c r="H14" s="36"/>
      <c r="I14" s="75">
        <v>7000</v>
      </c>
      <c r="J14" s="23" t="s">
        <v>16</v>
      </c>
      <c r="K14" s="24" t="s">
        <v>17</v>
      </c>
      <c r="L14" s="159"/>
      <c r="M14" s="138">
        <f t="shared" si="3"/>
        <v>99.974400000000003</v>
      </c>
      <c r="N14" s="118" t="s">
        <v>19</v>
      </c>
    </row>
    <row r="15" spans="1:18" ht="27.95" customHeight="1" thickBot="1" x14ac:dyDescent="0.3">
      <c r="A15" s="46"/>
      <c r="B15" s="118" t="s">
        <v>22</v>
      </c>
      <c r="C15" s="20">
        <f t="shared" si="0"/>
        <v>7349</v>
      </c>
      <c r="D15" s="21"/>
      <c r="E15" s="21">
        <f t="shared" si="1"/>
        <v>7298</v>
      </c>
      <c r="F15" s="72"/>
      <c r="G15" s="72">
        <f t="shared" si="2"/>
        <v>631</v>
      </c>
      <c r="H15" s="36"/>
      <c r="I15" s="75">
        <v>7303</v>
      </c>
      <c r="J15" s="23" t="s">
        <v>23</v>
      </c>
      <c r="K15" s="24" t="s">
        <v>24</v>
      </c>
      <c r="L15" s="159"/>
      <c r="M15" s="138">
        <f t="shared" si="3"/>
        <v>192.3288</v>
      </c>
      <c r="N15" s="118" t="s">
        <v>22</v>
      </c>
    </row>
    <row r="16" spans="1:18" ht="27.95" customHeight="1" thickBot="1" x14ac:dyDescent="0.3">
      <c r="A16" s="46"/>
      <c r="B16" s="118" t="s">
        <v>20</v>
      </c>
      <c r="C16" s="20">
        <f t="shared" ref="C16" si="4">E16+L$5</f>
        <v>7396</v>
      </c>
      <c r="D16" s="21"/>
      <c r="E16" s="21">
        <f t="shared" ref="E16" si="5">I16+L$4</f>
        <v>7345</v>
      </c>
      <c r="F16" s="72"/>
      <c r="G16" s="72">
        <f t="shared" ref="G16" si="6">E16-L$6</f>
        <v>678</v>
      </c>
      <c r="H16" s="36"/>
      <c r="I16" s="75">
        <v>7350</v>
      </c>
      <c r="J16" s="23"/>
      <c r="K16" s="24"/>
      <c r="L16" s="159"/>
      <c r="M16" s="138">
        <f t="shared" si="3"/>
        <v>206.65440000000001</v>
      </c>
      <c r="N16" s="118" t="s">
        <v>20</v>
      </c>
    </row>
    <row r="17" spans="1:16" ht="27.95" customHeight="1" thickBot="1" x14ac:dyDescent="0.3">
      <c r="A17" s="46"/>
      <c r="B17" s="118" t="s">
        <v>25</v>
      </c>
      <c r="C17" s="20">
        <f t="shared" si="0"/>
        <v>7468</v>
      </c>
      <c r="D17" s="21"/>
      <c r="E17" s="21">
        <f t="shared" si="1"/>
        <v>7417</v>
      </c>
      <c r="F17" s="72"/>
      <c r="G17" s="72">
        <f t="shared" si="2"/>
        <v>750</v>
      </c>
      <c r="H17" s="36"/>
      <c r="I17" s="75">
        <v>7422</v>
      </c>
      <c r="J17" s="23" t="s">
        <v>26</v>
      </c>
      <c r="K17" s="24" t="s">
        <v>24</v>
      </c>
      <c r="L17" s="159"/>
      <c r="M17" s="138">
        <f t="shared" si="3"/>
        <v>228.60000000000002</v>
      </c>
      <c r="N17" s="118" t="s">
        <v>25</v>
      </c>
    </row>
    <row r="18" spans="1:16" ht="27.95" customHeight="1" thickBot="1" x14ac:dyDescent="0.3">
      <c r="A18" s="46"/>
      <c r="B18" s="118" t="s">
        <v>27</v>
      </c>
      <c r="C18" s="20">
        <f t="shared" si="0"/>
        <v>7505</v>
      </c>
      <c r="D18" s="21"/>
      <c r="E18" s="21">
        <f t="shared" si="1"/>
        <v>7454</v>
      </c>
      <c r="F18" s="72"/>
      <c r="G18" s="72">
        <f t="shared" si="2"/>
        <v>787</v>
      </c>
      <c r="H18" s="36"/>
      <c r="I18" s="75">
        <v>7459</v>
      </c>
      <c r="J18" s="23" t="s">
        <v>16</v>
      </c>
      <c r="K18" s="24" t="s">
        <v>17</v>
      </c>
      <c r="L18" s="159"/>
      <c r="M18" s="138">
        <f t="shared" si="3"/>
        <v>239.8776</v>
      </c>
      <c r="N18" s="118" t="s">
        <v>27</v>
      </c>
    </row>
    <row r="19" spans="1:16" ht="27.95" customHeight="1" thickBot="1" x14ac:dyDescent="0.3">
      <c r="A19" s="46"/>
      <c r="B19" s="118" t="s">
        <v>74</v>
      </c>
      <c r="C19" s="20">
        <f t="shared" si="0"/>
        <v>7692</v>
      </c>
      <c r="D19" s="21"/>
      <c r="E19" s="21">
        <f t="shared" si="1"/>
        <v>7641</v>
      </c>
      <c r="F19" s="72"/>
      <c r="G19" s="72">
        <f t="shared" si="2"/>
        <v>974</v>
      </c>
      <c r="H19" s="36"/>
      <c r="I19" s="75">
        <v>7646</v>
      </c>
      <c r="J19" s="23" t="s">
        <v>76</v>
      </c>
      <c r="K19" s="24"/>
      <c r="L19" s="159"/>
      <c r="M19" s="138">
        <f t="shared" si="3"/>
        <v>296.87520000000001</v>
      </c>
      <c r="N19" s="118" t="s">
        <v>74</v>
      </c>
    </row>
    <row r="20" spans="1:16" ht="27.95" customHeight="1" thickBot="1" x14ac:dyDescent="0.3">
      <c r="A20" s="46"/>
      <c r="B20" s="118" t="s">
        <v>28</v>
      </c>
      <c r="C20" s="20">
        <f t="shared" si="0"/>
        <v>7728</v>
      </c>
      <c r="D20" s="21"/>
      <c r="E20" s="21">
        <f t="shared" si="1"/>
        <v>7677</v>
      </c>
      <c r="F20" s="72"/>
      <c r="G20" s="72">
        <f t="shared" si="2"/>
        <v>1010</v>
      </c>
      <c r="H20" s="36"/>
      <c r="I20" s="75">
        <v>7682</v>
      </c>
      <c r="J20" s="23" t="s">
        <v>16</v>
      </c>
      <c r="K20" s="24" t="s">
        <v>17</v>
      </c>
      <c r="L20" s="160"/>
      <c r="M20" s="138">
        <f t="shared" si="3"/>
        <v>307.84800000000001</v>
      </c>
      <c r="N20" s="118" t="s">
        <v>28</v>
      </c>
    </row>
    <row r="21" spans="1:16" ht="27.95" customHeight="1" thickBot="1" x14ac:dyDescent="0.3">
      <c r="A21" s="46"/>
      <c r="B21" s="119" t="s">
        <v>29</v>
      </c>
      <c r="C21" s="20">
        <f t="shared" si="0"/>
        <v>8000</v>
      </c>
      <c r="D21" s="21"/>
      <c r="E21" s="21">
        <f t="shared" si="1"/>
        <v>7949</v>
      </c>
      <c r="F21" s="72"/>
      <c r="G21" s="72">
        <f t="shared" si="2"/>
        <v>1282</v>
      </c>
      <c r="H21" s="36"/>
      <c r="I21" s="75">
        <v>7954</v>
      </c>
      <c r="J21" s="62" t="s">
        <v>30</v>
      </c>
      <c r="K21" s="24" t="s">
        <v>24</v>
      </c>
      <c r="L21" s="158" t="s">
        <v>113</v>
      </c>
      <c r="M21" s="138">
        <f t="shared" si="3"/>
        <v>390.75360000000001</v>
      </c>
      <c r="N21" s="119" t="s">
        <v>29</v>
      </c>
    </row>
    <row r="22" spans="1:16" ht="27.95" customHeight="1" thickBot="1" x14ac:dyDescent="0.3">
      <c r="A22" s="46"/>
      <c r="B22" s="119" t="s">
        <v>31</v>
      </c>
      <c r="C22" s="20">
        <f t="shared" si="0"/>
        <v>8049</v>
      </c>
      <c r="D22" s="21"/>
      <c r="E22" s="21">
        <f t="shared" si="1"/>
        <v>7998</v>
      </c>
      <c r="F22" s="72"/>
      <c r="G22" s="72">
        <f t="shared" si="2"/>
        <v>1331</v>
      </c>
      <c r="H22" s="36"/>
      <c r="I22" s="75">
        <v>8003</v>
      </c>
      <c r="J22" s="62" t="s">
        <v>32</v>
      </c>
      <c r="K22" s="24" t="s">
        <v>24</v>
      </c>
      <c r="L22" s="159"/>
      <c r="M22" s="138">
        <f t="shared" si="3"/>
        <v>405.68880000000001</v>
      </c>
      <c r="N22" s="119" t="s">
        <v>31</v>
      </c>
    </row>
    <row r="23" spans="1:16" ht="27.95" customHeight="1" thickBot="1" x14ac:dyDescent="0.3">
      <c r="A23" s="46"/>
      <c r="B23" s="119" t="s">
        <v>77</v>
      </c>
      <c r="C23" s="20">
        <f t="shared" si="0"/>
        <v>8076</v>
      </c>
      <c r="D23" s="21"/>
      <c r="E23" s="21">
        <f t="shared" si="1"/>
        <v>8025</v>
      </c>
      <c r="F23" s="72"/>
      <c r="G23" s="72">
        <f t="shared" si="2"/>
        <v>1358</v>
      </c>
      <c r="H23" s="36"/>
      <c r="I23" s="75">
        <v>8030</v>
      </c>
      <c r="K23" s="24" t="s">
        <v>24</v>
      </c>
      <c r="L23" s="159"/>
      <c r="M23" s="138">
        <f t="shared" si="3"/>
        <v>413.91840000000002</v>
      </c>
      <c r="N23" s="119" t="s">
        <v>77</v>
      </c>
    </row>
    <row r="24" spans="1:16" ht="27.95" customHeight="1" thickBot="1" x14ac:dyDescent="0.3">
      <c r="A24" s="46"/>
      <c r="B24" s="119" t="s">
        <v>100</v>
      </c>
      <c r="C24" s="20">
        <f t="shared" si="0"/>
        <v>8081</v>
      </c>
      <c r="D24" s="21"/>
      <c r="E24" s="21">
        <f t="shared" si="1"/>
        <v>8030</v>
      </c>
      <c r="F24" s="72"/>
      <c r="G24" s="72">
        <f t="shared" si="2"/>
        <v>1363</v>
      </c>
      <c r="H24" s="36"/>
      <c r="I24" s="75">
        <v>8035</v>
      </c>
      <c r="J24" s="62" t="s">
        <v>34</v>
      </c>
      <c r="K24" s="24"/>
      <c r="L24" s="159"/>
      <c r="M24" s="138">
        <f t="shared" si="3"/>
        <v>415.44240000000002</v>
      </c>
      <c r="N24" s="119" t="s">
        <v>100</v>
      </c>
    </row>
    <row r="25" spans="1:16" ht="27.95" customHeight="1" thickBot="1" x14ac:dyDescent="0.3">
      <c r="A25" s="46"/>
      <c r="B25" s="119" t="s">
        <v>79</v>
      </c>
      <c r="C25" s="20">
        <f t="shared" si="0"/>
        <v>8162</v>
      </c>
      <c r="D25" s="21"/>
      <c r="E25" s="21">
        <f t="shared" si="1"/>
        <v>8111</v>
      </c>
      <c r="F25" s="72"/>
      <c r="G25" s="72">
        <f t="shared" si="2"/>
        <v>1444</v>
      </c>
      <c r="H25" s="36"/>
      <c r="I25" s="75">
        <v>8116</v>
      </c>
      <c r="J25" s="62"/>
      <c r="K25" s="24"/>
      <c r="L25" s="159"/>
      <c r="M25" s="138">
        <f t="shared" si="3"/>
        <v>440.13120000000004</v>
      </c>
      <c r="N25" s="119" t="s">
        <v>79</v>
      </c>
    </row>
    <row r="26" spans="1:16" ht="27.95" customHeight="1" thickBot="1" x14ac:dyDescent="0.3">
      <c r="A26" s="46"/>
      <c r="B26" s="119" t="s">
        <v>99</v>
      </c>
      <c r="C26" s="20">
        <f t="shared" si="0"/>
        <v>8166</v>
      </c>
      <c r="D26" s="21"/>
      <c r="E26" s="21">
        <f t="shared" si="1"/>
        <v>8115</v>
      </c>
      <c r="F26" s="72"/>
      <c r="G26" s="72">
        <f t="shared" si="2"/>
        <v>1448</v>
      </c>
      <c r="H26" s="36"/>
      <c r="I26" s="75">
        <v>8120</v>
      </c>
      <c r="J26" s="62" t="s">
        <v>36</v>
      </c>
      <c r="K26" s="24" t="s">
        <v>24</v>
      </c>
      <c r="L26" s="159"/>
      <c r="M26" s="138">
        <f t="shared" si="3"/>
        <v>441.35040000000004</v>
      </c>
      <c r="N26" s="119" t="s">
        <v>99</v>
      </c>
    </row>
    <row r="27" spans="1:16" ht="27.95" customHeight="1" thickBot="1" x14ac:dyDescent="0.3">
      <c r="A27" s="46"/>
      <c r="B27" s="119" t="s">
        <v>96</v>
      </c>
      <c r="C27" s="20">
        <f t="shared" si="0"/>
        <v>8324</v>
      </c>
      <c r="D27" s="21"/>
      <c r="E27" s="21">
        <f t="shared" si="1"/>
        <v>8273</v>
      </c>
      <c r="F27" s="72"/>
      <c r="G27" s="72">
        <f t="shared" si="2"/>
        <v>1606</v>
      </c>
      <c r="H27" s="36"/>
      <c r="I27" s="75">
        <v>8278</v>
      </c>
      <c r="J27" s="23" t="s">
        <v>85</v>
      </c>
      <c r="K27" s="24" t="s">
        <v>24</v>
      </c>
      <c r="L27" s="160"/>
      <c r="M27" s="138">
        <f t="shared" si="3"/>
        <v>489.50880000000001</v>
      </c>
      <c r="N27" s="119" t="s">
        <v>96</v>
      </c>
    </row>
    <row r="28" spans="1:16" ht="27.95" customHeight="1" thickBot="1" x14ac:dyDescent="0.3">
      <c r="A28" s="46"/>
      <c r="B28" s="118" t="s">
        <v>39</v>
      </c>
      <c r="C28" s="20">
        <f t="shared" si="0"/>
        <v>8411</v>
      </c>
      <c r="D28" s="21"/>
      <c r="E28" s="21">
        <f t="shared" si="1"/>
        <v>8360</v>
      </c>
      <c r="F28" s="72"/>
      <c r="G28" s="72">
        <f t="shared" si="2"/>
        <v>1693</v>
      </c>
      <c r="H28" s="36"/>
      <c r="I28" s="75">
        <v>8365</v>
      </c>
      <c r="J28" s="23" t="s">
        <v>38</v>
      </c>
      <c r="K28" s="24" t="s">
        <v>24</v>
      </c>
      <c r="L28" s="158" t="s">
        <v>114</v>
      </c>
      <c r="M28" s="138">
        <f t="shared" si="3"/>
        <v>516.02640000000008</v>
      </c>
      <c r="N28" s="118" t="s">
        <v>39</v>
      </c>
    </row>
    <row r="29" spans="1:16" ht="27.95" customHeight="1" thickBot="1" x14ac:dyDescent="0.3">
      <c r="A29" s="46"/>
      <c r="B29" s="118" t="s">
        <v>40</v>
      </c>
      <c r="C29" s="20">
        <f t="shared" si="0"/>
        <v>8552</v>
      </c>
      <c r="D29" s="21"/>
      <c r="E29" s="21">
        <f t="shared" si="1"/>
        <v>8501</v>
      </c>
      <c r="F29" s="72"/>
      <c r="G29" s="72">
        <f t="shared" si="2"/>
        <v>1834</v>
      </c>
      <c r="H29" s="36"/>
      <c r="I29" s="75">
        <v>8506</v>
      </c>
      <c r="J29" s="23" t="s">
        <v>16</v>
      </c>
      <c r="K29" s="24" t="s">
        <v>17</v>
      </c>
      <c r="L29" s="160"/>
      <c r="M29" s="138">
        <f t="shared" si="3"/>
        <v>559.00319999999999</v>
      </c>
      <c r="N29" s="118" t="s">
        <v>40</v>
      </c>
    </row>
    <row r="30" spans="1:16" ht="46.5" x14ac:dyDescent="0.7">
      <c r="A30" s="46"/>
      <c r="B30" s="49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38">
        <f t="shared" si="3"/>
        <v>0</v>
      </c>
      <c r="N30" s="63" t="s">
        <v>65</v>
      </c>
      <c r="O30" s="46"/>
      <c r="P30" s="46"/>
    </row>
    <row r="31" spans="1:16" ht="46.5" x14ac:dyDescent="0.7">
      <c r="A31" s="46"/>
      <c r="B31" s="49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63"/>
      <c r="O31" s="46"/>
      <c r="P31" s="46"/>
    </row>
    <row r="32" spans="1:16" ht="23.25" x14ac:dyDescent="0.35">
      <c r="A32" s="46"/>
      <c r="B32" s="14" t="s">
        <v>41</v>
      </c>
      <c r="C32" s="15" t="s">
        <v>14</v>
      </c>
      <c r="D32" s="110"/>
      <c r="E32" s="47"/>
      <c r="F32" s="47"/>
      <c r="G32" s="47"/>
      <c r="H32" s="47"/>
      <c r="I32" s="47"/>
      <c r="J32" s="47"/>
      <c r="K32" s="47"/>
      <c r="L32" s="47"/>
      <c r="M32" s="47"/>
      <c r="N32" s="46"/>
      <c r="O32" s="46"/>
      <c r="P32" s="46"/>
    </row>
    <row r="33" spans="2:15" ht="21" x14ac:dyDescent="0.35">
      <c r="B33" s="16" t="s">
        <v>42</v>
      </c>
      <c r="C33" s="17">
        <f>C28-C21</f>
        <v>411</v>
      </c>
      <c r="D33" s="111"/>
      <c r="E33" s="47"/>
      <c r="F33" s="47"/>
      <c r="G33" s="47"/>
      <c r="H33" s="47"/>
      <c r="I33" s="47"/>
      <c r="J33" s="47"/>
      <c r="K33" s="47"/>
      <c r="L33" s="47"/>
      <c r="M33" s="47"/>
      <c r="N33" s="46"/>
      <c r="O33" s="46"/>
    </row>
    <row r="34" spans="2:15" ht="21" x14ac:dyDescent="0.35">
      <c r="B34" s="18" t="s">
        <v>43</v>
      </c>
      <c r="C34" s="17">
        <f>C27-C22</f>
        <v>275</v>
      </c>
      <c r="D34" s="111"/>
      <c r="E34" s="48"/>
      <c r="F34" s="48"/>
      <c r="G34" s="48"/>
      <c r="H34" s="48"/>
      <c r="I34" s="48"/>
      <c r="J34" s="48"/>
      <c r="K34" s="48"/>
      <c r="L34" s="48"/>
      <c r="M34" s="48"/>
      <c r="N34" s="46"/>
      <c r="O34" s="46"/>
    </row>
    <row r="35" spans="2:15" ht="21" x14ac:dyDescent="0.35">
      <c r="B35" s="18" t="s">
        <v>44</v>
      </c>
      <c r="C35" s="17">
        <f>C25-C23</f>
        <v>86</v>
      </c>
      <c r="D35" s="111"/>
      <c r="E35" s="48"/>
      <c r="F35" s="48"/>
      <c r="G35" s="48"/>
      <c r="H35" s="48"/>
      <c r="I35" s="48"/>
      <c r="J35" s="48"/>
      <c r="K35" s="48"/>
      <c r="L35" s="48"/>
      <c r="M35" s="48"/>
      <c r="N35" s="46"/>
      <c r="O35" s="46"/>
    </row>
    <row r="36" spans="2:15" ht="21" x14ac:dyDescent="0.35">
      <c r="B36" s="37" t="s">
        <v>45</v>
      </c>
      <c r="C36" s="12">
        <f>I23-15</f>
        <v>8015</v>
      </c>
      <c r="D36" s="12"/>
      <c r="E36" s="13"/>
      <c r="F36" s="13"/>
      <c r="G36" s="13"/>
      <c r="H36" s="13"/>
      <c r="I36" s="13"/>
      <c r="J36" s="13"/>
      <c r="K36" s="13"/>
      <c r="L36" s="13"/>
      <c r="M36" s="13"/>
      <c r="O36" s="46"/>
    </row>
    <row r="37" spans="2:15" ht="18.75" x14ac:dyDescent="0.3">
      <c r="B37" s="37" t="s">
        <v>46</v>
      </c>
      <c r="C37" s="12">
        <f>C36+60</f>
        <v>8075</v>
      </c>
      <c r="D37" s="12"/>
    </row>
    <row r="38" spans="2:15" ht="18.75" x14ac:dyDescent="0.3">
      <c r="B38" s="37" t="s">
        <v>47</v>
      </c>
      <c r="C38" s="12">
        <f>I26-15</f>
        <v>8105</v>
      </c>
      <c r="D38" s="12"/>
    </row>
    <row r="39" spans="2:15" ht="18.75" x14ac:dyDescent="0.3">
      <c r="B39" s="37" t="s">
        <v>48</v>
      </c>
      <c r="C39" s="12">
        <f>C38+40</f>
        <v>8145</v>
      </c>
      <c r="D39" s="12"/>
    </row>
  </sheetData>
  <mergeCells count="4">
    <mergeCell ref="L21:L27"/>
    <mergeCell ref="B1:E1"/>
    <mergeCell ref="L28:L29"/>
    <mergeCell ref="L12:L20"/>
  </mergeCells>
  <pageMargins left="0.7" right="0.7" top="0.75" bottom="0.75" header="0.3" footer="0.3"/>
  <pageSetup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64"/>
  <sheetViews>
    <sheetView topLeftCell="A11" zoomScale="70" zoomScaleNormal="70" zoomScalePageLayoutView="87" workbookViewId="0">
      <selection activeCell="I22" sqref="I22"/>
    </sheetView>
  </sheetViews>
  <sheetFormatPr defaultColWidth="8.85546875" defaultRowHeight="15" x14ac:dyDescent="0.25"/>
  <cols>
    <col min="2" max="2" width="34.42578125" customWidth="1"/>
    <col min="3" max="3" width="24.85546875" customWidth="1"/>
    <col min="4" max="4" width="24.85546875" hidden="1" customWidth="1"/>
    <col min="5" max="5" width="40.85546875" bestFit="1" customWidth="1"/>
    <col min="6" max="6" width="40.85546875" hidden="1" customWidth="1"/>
    <col min="7" max="7" width="24.85546875" customWidth="1"/>
    <col min="8" max="8" width="24.85546875" hidden="1" customWidth="1"/>
    <col min="9" max="9" width="24.85546875" customWidth="1"/>
    <col min="10" max="10" width="21.5703125" customWidth="1"/>
    <col min="11" max="11" width="5.42578125" customWidth="1"/>
    <col min="12" max="12" width="48.5703125" customWidth="1"/>
    <col min="13" max="13" width="31.42578125" customWidth="1"/>
    <col min="35" max="35" width="38.42578125" customWidth="1"/>
  </cols>
  <sheetData>
    <row r="1" spans="1:13" ht="32.25" x14ac:dyDescent="0.3">
      <c r="B1" s="82" t="s">
        <v>89</v>
      </c>
      <c r="C1" s="83"/>
      <c r="D1" s="125"/>
      <c r="E1" s="84"/>
      <c r="F1" s="84"/>
      <c r="I1" s="25" t="s">
        <v>0</v>
      </c>
      <c r="J1" s="45">
        <f>'GC955H-001'!L4</f>
        <v>-5</v>
      </c>
    </row>
    <row r="2" spans="1:13" ht="21" x14ac:dyDescent="0.35">
      <c r="B2" s="10" t="s">
        <v>1</v>
      </c>
      <c r="C2" s="11">
        <v>7163</v>
      </c>
      <c r="D2" s="53"/>
      <c r="I2" s="26" t="s">
        <v>63</v>
      </c>
      <c r="J2" s="28">
        <v>52</v>
      </c>
    </row>
    <row r="3" spans="1:13" ht="21" x14ac:dyDescent="0.35">
      <c r="B3" s="7" t="s">
        <v>2</v>
      </c>
      <c r="C3" s="8">
        <v>47125</v>
      </c>
      <c r="D3" s="53"/>
      <c r="I3" s="27" t="s">
        <v>64</v>
      </c>
      <c r="J3" s="29">
        <f>I10+J1</f>
        <v>6672</v>
      </c>
    </row>
    <row r="4" spans="1:13" ht="21" x14ac:dyDescent="0.35">
      <c r="B4" s="10" t="s">
        <v>4</v>
      </c>
      <c r="C4" s="43">
        <v>27.0003918867999</v>
      </c>
      <c r="D4" s="126"/>
      <c r="E4" s="44" t="s">
        <v>93</v>
      </c>
      <c r="F4" s="121"/>
    </row>
    <row r="5" spans="1:13" ht="21" x14ac:dyDescent="0.35">
      <c r="B5" s="9" t="s">
        <v>5</v>
      </c>
      <c r="C5" s="41">
        <v>-90.426332330199898</v>
      </c>
      <c r="D5" s="41"/>
      <c r="E5" s="42" t="s">
        <v>94</v>
      </c>
      <c r="F5" s="121"/>
      <c r="G5" s="71"/>
      <c r="H5" s="71"/>
    </row>
    <row r="6" spans="1:13" ht="15.75" x14ac:dyDescent="0.25">
      <c r="B6" s="39" t="s">
        <v>6</v>
      </c>
      <c r="C6" s="38" t="s">
        <v>7</v>
      </c>
      <c r="D6" s="38"/>
      <c r="E6" s="38" t="s">
        <v>59</v>
      </c>
      <c r="F6" s="38"/>
    </row>
    <row r="7" spans="1:13" ht="16.5" thickBot="1" x14ac:dyDescent="0.3">
      <c r="A7" s="46"/>
      <c r="B7" s="73"/>
      <c r="C7" s="74"/>
      <c r="D7" s="74"/>
      <c r="E7" s="74"/>
      <c r="F7" s="74"/>
      <c r="G7" s="46"/>
      <c r="H7" s="46"/>
      <c r="I7" s="46"/>
      <c r="J7" s="46"/>
      <c r="K7" s="46"/>
    </row>
    <row r="8" spans="1:13" ht="63.75" thickBot="1" x14ac:dyDescent="0.3">
      <c r="A8" s="46"/>
      <c r="B8" s="2" t="s">
        <v>8</v>
      </c>
      <c r="C8" s="3" t="s">
        <v>70</v>
      </c>
      <c r="D8" s="3"/>
      <c r="E8" s="3" t="s">
        <v>71</v>
      </c>
      <c r="F8" s="3"/>
      <c r="G8" s="3" t="s">
        <v>10</v>
      </c>
      <c r="H8" s="3"/>
      <c r="I8" s="3" t="s">
        <v>73</v>
      </c>
      <c r="J8" s="3" t="s">
        <v>66</v>
      </c>
      <c r="K8" s="46"/>
      <c r="L8" s="3" t="s">
        <v>11</v>
      </c>
      <c r="M8" s="3" t="s">
        <v>12</v>
      </c>
    </row>
    <row r="9" spans="1:13" s="1" customFormat="1" ht="19.5" thickBot="1" x14ac:dyDescent="0.35">
      <c r="A9" s="49"/>
      <c r="B9" s="19" t="s">
        <v>13</v>
      </c>
      <c r="C9" s="32" t="s">
        <v>67</v>
      </c>
      <c r="D9" s="32"/>
      <c r="E9" s="32" t="s">
        <v>68</v>
      </c>
      <c r="F9" s="108"/>
      <c r="G9" s="70" t="s">
        <v>69</v>
      </c>
      <c r="H9" s="108"/>
      <c r="I9" s="32" t="s">
        <v>72</v>
      </c>
      <c r="J9" s="34"/>
      <c r="K9" s="49"/>
      <c r="L9" s="33"/>
      <c r="M9" s="34"/>
    </row>
    <row r="10" spans="1:13" ht="24" customHeight="1" thickBot="1" x14ac:dyDescent="0.3">
      <c r="A10" s="46"/>
      <c r="B10" s="4" t="s">
        <v>15</v>
      </c>
      <c r="C10" s="30">
        <f>E10+J$2</f>
        <v>6724</v>
      </c>
      <c r="D10" s="31"/>
      <c r="E10" s="31">
        <f t="shared" ref="E10:E27" si="0">I10+J$1</f>
        <v>6672</v>
      </c>
      <c r="F10" s="31"/>
      <c r="G10" s="31">
        <f>E10-J$3</f>
        <v>0</v>
      </c>
      <c r="H10" s="31"/>
      <c r="I10" s="31">
        <v>6677</v>
      </c>
      <c r="J10" s="158">
        <v>1</v>
      </c>
      <c r="K10" s="46"/>
      <c r="L10" s="23" t="s">
        <v>16</v>
      </c>
      <c r="M10" s="24" t="s">
        <v>17</v>
      </c>
    </row>
    <row r="11" spans="1:13" ht="24" customHeight="1" thickBot="1" x14ac:dyDescent="0.3">
      <c r="A11" s="46"/>
      <c r="B11" s="5" t="s">
        <v>18</v>
      </c>
      <c r="C11" s="30">
        <f t="shared" ref="C11:C27" si="1">E11+J$2</f>
        <v>6992</v>
      </c>
      <c r="D11" s="31"/>
      <c r="E11" s="31">
        <f t="shared" si="0"/>
        <v>6940</v>
      </c>
      <c r="F11" s="31"/>
      <c r="G11" s="31">
        <f t="shared" ref="G11:G27" si="2">E11-J$3</f>
        <v>268</v>
      </c>
      <c r="H11" s="31"/>
      <c r="I11" s="31">
        <v>6945</v>
      </c>
      <c r="J11" s="159"/>
      <c r="K11" s="46"/>
      <c r="L11" s="23" t="s">
        <v>16</v>
      </c>
      <c r="M11" s="24" t="s">
        <v>17</v>
      </c>
    </row>
    <row r="12" spans="1:13" ht="24" customHeight="1" thickBot="1" x14ac:dyDescent="0.3">
      <c r="A12" s="46"/>
      <c r="B12" s="5" t="s">
        <v>19</v>
      </c>
      <c r="C12" s="30">
        <f t="shared" si="1"/>
        <v>7058</v>
      </c>
      <c r="D12" s="31"/>
      <c r="E12" s="31">
        <f t="shared" si="0"/>
        <v>7006</v>
      </c>
      <c r="F12" s="31"/>
      <c r="G12" s="31">
        <f t="shared" si="2"/>
        <v>334</v>
      </c>
      <c r="H12" s="31"/>
      <c r="I12" s="31">
        <v>7011</v>
      </c>
      <c r="J12" s="159"/>
      <c r="K12" s="46"/>
      <c r="L12" s="23" t="s">
        <v>16</v>
      </c>
      <c r="M12" s="24" t="s">
        <v>17</v>
      </c>
    </row>
    <row r="13" spans="1:13" ht="24" customHeight="1" thickBot="1" x14ac:dyDescent="0.3">
      <c r="A13" s="46"/>
      <c r="B13" s="5" t="s">
        <v>20</v>
      </c>
      <c r="C13" s="30">
        <f t="shared" si="1"/>
        <v>7203</v>
      </c>
      <c r="D13" s="31"/>
      <c r="E13" s="31">
        <f t="shared" si="0"/>
        <v>7151</v>
      </c>
      <c r="F13" s="31"/>
      <c r="G13" s="31">
        <f t="shared" si="2"/>
        <v>479</v>
      </c>
      <c r="H13" s="31"/>
      <c r="I13" s="31">
        <v>7156</v>
      </c>
      <c r="J13" s="159"/>
      <c r="K13" s="46"/>
      <c r="L13" s="23" t="s">
        <v>21</v>
      </c>
      <c r="M13" s="24" t="s">
        <v>17</v>
      </c>
    </row>
    <row r="14" spans="1:13" ht="32.25" customHeight="1" thickBot="1" x14ac:dyDescent="0.3">
      <c r="A14" s="46"/>
      <c r="B14" s="5" t="s">
        <v>22</v>
      </c>
      <c r="C14" s="30">
        <f t="shared" si="1"/>
        <v>7288</v>
      </c>
      <c r="D14" s="31"/>
      <c r="E14" s="31">
        <f t="shared" si="0"/>
        <v>7236</v>
      </c>
      <c r="F14" s="31"/>
      <c r="G14" s="31">
        <f t="shared" si="2"/>
        <v>564</v>
      </c>
      <c r="H14" s="31"/>
      <c r="I14" s="31">
        <v>7241</v>
      </c>
      <c r="J14" s="159"/>
      <c r="K14" s="46"/>
      <c r="L14" s="23" t="s">
        <v>56</v>
      </c>
      <c r="M14" s="24" t="s">
        <v>24</v>
      </c>
    </row>
    <row r="15" spans="1:13" ht="24" customHeight="1" thickBot="1" x14ac:dyDescent="0.3">
      <c r="A15" s="46"/>
      <c r="B15" s="5" t="s">
        <v>57</v>
      </c>
      <c r="C15" s="30">
        <f t="shared" si="1"/>
        <v>7474</v>
      </c>
      <c r="D15" s="31"/>
      <c r="E15" s="31">
        <f t="shared" si="0"/>
        <v>7422</v>
      </c>
      <c r="F15" s="31"/>
      <c r="G15" s="31">
        <f t="shared" si="2"/>
        <v>750</v>
      </c>
      <c r="H15" s="31"/>
      <c r="I15" s="31">
        <v>7427</v>
      </c>
      <c r="J15" s="159"/>
      <c r="K15" s="46"/>
      <c r="L15" s="23" t="s">
        <v>58</v>
      </c>
      <c r="M15" s="24" t="s">
        <v>24</v>
      </c>
    </row>
    <row r="16" spans="1:13" ht="24" customHeight="1" thickBot="1" x14ac:dyDescent="0.3">
      <c r="A16" s="46"/>
      <c r="B16" s="5" t="s">
        <v>27</v>
      </c>
      <c r="C16" s="30">
        <f t="shared" si="1"/>
        <v>7498</v>
      </c>
      <c r="D16" s="31"/>
      <c r="E16" s="31">
        <f t="shared" si="0"/>
        <v>7446</v>
      </c>
      <c r="F16" s="31"/>
      <c r="G16" s="31">
        <f t="shared" si="2"/>
        <v>774</v>
      </c>
      <c r="H16" s="31"/>
      <c r="I16" s="31">
        <v>7451</v>
      </c>
      <c r="J16" s="159"/>
      <c r="K16" s="46"/>
      <c r="L16" s="23" t="s">
        <v>16</v>
      </c>
      <c r="M16" s="24" t="s">
        <v>17</v>
      </c>
    </row>
    <row r="17" spans="1:13" ht="24" customHeight="1" thickBot="1" x14ac:dyDescent="0.3">
      <c r="A17" s="46"/>
      <c r="B17" s="5" t="s">
        <v>74</v>
      </c>
      <c r="C17" s="30">
        <f t="shared" si="1"/>
        <v>7701</v>
      </c>
      <c r="D17" s="31"/>
      <c r="E17" s="31">
        <f t="shared" si="0"/>
        <v>7649</v>
      </c>
      <c r="F17" s="31"/>
      <c r="G17" s="31">
        <f t="shared" si="2"/>
        <v>977</v>
      </c>
      <c r="H17" s="31"/>
      <c r="I17" s="31">
        <v>7654</v>
      </c>
      <c r="J17" s="159"/>
      <c r="K17" s="46"/>
      <c r="L17" s="23" t="s">
        <v>58</v>
      </c>
      <c r="M17" s="24"/>
    </row>
    <row r="18" spans="1:13" ht="24" customHeight="1" thickBot="1" x14ac:dyDescent="0.3">
      <c r="A18" s="46"/>
      <c r="B18" s="5" t="s">
        <v>28</v>
      </c>
      <c r="C18" s="30">
        <f t="shared" si="1"/>
        <v>7729</v>
      </c>
      <c r="D18" s="31"/>
      <c r="E18" s="31">
        <f t="shared" si="0"/>
        <v>7677</v>
      </c>
      <c r="F18" s="31"/>
      <c r="G18" s="31">
        <f t="shared" si="2"/>
        <v>1005</v>
      </c>
      <c r="H18" s="31"/>
      <c r="I18" s="31">
        <v>7682</v>
      </c>
      <c r="J18" s="160"/>
      <c r="K18" s="46"/>
      <c r="L18" s="23" t="s">
        <v>16</v>
      </c>
      <c r="M18" s="24" t="s">
        <v>17</v>
      </c>
    </row>
    <row r="19" spans="1:13" ht="48" thickBot="1" x14ac:dyDescent="0.3">
      <c r="A19" s="46"/>
      <c r="B19" s="6" t="s">
        <v>29</v>
      </c>
      <c r="C19" s="30">
        <f t="shared" si="1"/>
        <v>7999</v>
      </c>
      <c r="D19" s="31"/>
      <c r="E19" s="31">
        <f t="shared" si="0"/>
        <v>7947</v>
      </c>
      <c r="F19" s="31"/>
      <c r="G19" s="31">
        <f t="shared" si="2"/>
        <v>1275</v>
      </c>
      <c r="H19" s="31"/>
      <c r="I19" s="31">
        <v>7952</v>
      </c>
      <c r="J19" s="158">
        <v>2</v>
      </c>
      <c r="K19" s="46"/>
      <c r="L19" s="23" t="s">
        <v>30</v>
      </c>
      <c r="M19" s="24" t="s">
        <v>24</v>
      </c>
    </row>
    <row r="20" spans="1:13" ht="32.25" customHeight="1" thickBot="1" x14ac:dyDescent="0.3">
      <c r="A20" s="46"/>
      <c r="B20" s="6" t="s">
        <v>31</v>
      </c>
      <c r="C20" s="30">
        <f t="shared" si="1"/>
        <v>8052</v>
      </c>
      <c r="D20" s="31"/>
      <c r="E20" s="31">
        <f t="shared" si="0"/>
        <v>8000</v>
      </c>
      <c r="F20" s="31"/>
      <c r="G20" s="31">
        <f t="shared" si="2"/>
        <v>1328</v>
      </c>
      <c r="H20" s="31"/>
      <c r="I20" s="31">
        <v>8005</v>
      </c>
      <c r="J20" s="159"/>
      <c r="K20" s="46"/>
      <c r="L20" s="23" t="s">
        <v>32</v>
      </c>
      <c r="M20" s="24" t="s">
        <v>24</v>
      </c>
    </row>
    <row r="21" spans="1:13" ht="32.25" customHeight="1" thickBot="1" x14ac:dyDescent="0.3">
      <c r="A21" s="46"/>
      <c r="B21" s="6" t="s">
        <v>82</v>
      </c>
      <c r="C21" s="30">
        <f t="shared" si="1"/>
        <v>8084</v>
      </c>
      <c r="D21" s="31"/>
      <c r="E21" s="31">
        <f t="shared" si="0"/>
        <v>8032</v>
      </c>
      <c r="F21" s="31"/>
      <c r="G21" s="31">
        <f t="shared" si="2"/>
        <v>1360</v>
      </c>
      <c r="H21" s="31"/>
      <c r="I21" s="31">
        <f>I22+'GC955H-001'!L7</f>
        <v>8037</v>
      </c>
      <c r="J21" s="159"/>
      <c r="K21" s="46"/>
      <c r="L21" s="23" t="s">
        <v>34</v>
      </c>
      <c r="M21" s="24" t="s">
        <v>24</v>
      </c>
    </row>
    <row r="22" spans="1:13" ht="32.25" customHeight="1" thickBot="1" x14ac:dyDescent="0.3">
      <c r="A22" s="46"/>
      <c r="B22" s="6" t="s">
        <v>86</v>
      </c>
      <c r="C22" s="30">
        <f t="shared" si="1"/>
        <v>8089</v>
      </c>
      <c r="D22" s="31"/>
      <c r="E22" s="31">
        <f t="shared" si="0"/>
        <v>8037</v>
      </c>
      <c r="F22" s="31"/>
      <c r="G22" s="31">
        <f t="shared" si="2"/>
        <v>1365</v>
      </c>
      <c r="H22" s="31"/>
      <c r="I22" s="31">
        <v>8042</v>
      </c>
      <c r="J22" s="159"/>
      <c r="K22" s="46"/>
      <c r="L22" s="23"/>
      <c r="M22" s="24"/>
    </row>
    <row r="23" spans="1:13" ht="29.25" customHeight="1" thickBot="1" x14ac:dyDescent="0.3">
      <c r="A23" s="46"/>
      <c r="B23" s="6" t="s">
        <v>83</v>
      </c>
      <c r="C23" s="30">
        <f t="shared" si="1"/>
        <v>8170</v>
      </c>
      <c r="D23" s="31"/>
      <c r="E23" s="31">
        <f t="shared" si="0"/>
        <v>8118</v>
      </c>
      <c r="F23" s="31"/>
      <c r="G23" s="31">
        <f t="shared" si="2"/>
        <v>1446</v>
      </c>
      <c r="H23" s="31"/>
      <c r="I23" s="36">
        <f>I21+'GC955H-001'!L8</f>
        <v>8123</v>
      </c>
      <c r="J23" s="159"/>
      <c r="K23" s="46"/>
      <c r="L23" s="23" t="s">
        <v>95</v>
      </c>
      <c r="M23" s="24" t="s">
        <v>52</v>
      </c>
    </row>
    <row r="24" spans="1:13" ht="32.25" customHeight="1" thickBot="1" x14ac:dyDescent="0.3">
      <c r="A24" s="46"/>
      <c r="B24" s="6" t="s">
        <v>97</v>
      </c>
      <c r="C24" s="30">
        <f t="shared" si="1"/>
        <v>8181</v>
      </c>
      <c r="D24" s="31"/>
      <c r="E24" s="31">
        <f t="shared" si="0"/>
        <v>8129</v>
      </c>
      <c r="F24" s="31"/>
      <c r="G24" s="31">
        <f t="shared" si="2"/>
        <v>1457</v>
      </c>
      <c r="H24" s="31"/>
      <c r="I24" s="31">
        <v>8134</v>
      </c>
      <c r="J24" s="159"/>
      <c r="K24" s="46"/>
      <c r="L24" s="23" t="s">
        <v>36</v>
      </c>
      <c r="M24" s="24" t="s">
        <v>24</v>
      </c>
    </row>
    <row r="25" spans="1:13" ht="32.25" customHeight="1" thickBot="1" x14ac:dyDescent="0.3">
      <c r="A25" s="46"/>
      <c r="B25" s="6" t="s">
        <v>96</v>
      </c>
      <c r="C25" s="30">
        <f t="shared" si="1"/>
        <v>8381</v>
      </c>
      <c r="D25" s="31"/>
      <c r="E25" s="31">
        <f t="shared" si="0"/>
        <v>8329</v>
      </c>
      <c r="F25" s="31"/>
      <c r="G25" s="31">
        <f t="shared" si="2"/>
        <v>1657</v>
      </c>
      <c r="H25" s="31"/>
      <c r="I25" s="31">
        <v>8334</v>
      </c>
      <c r="J25" s="160"/>
      <c r="K25" s="46"/>
      <c r="L25" s="23" t="s">
        <v>98</v>
      </c>
      <c r="M25" s="24" t="s">
        <v>24</v>
      </c>
    </row>
    <row r="26" spans="1:13" ht="32.25" customHeight="1" thickBot="1" x14ac:dyDescent="0.3">
      <c r="A26" s="46"/>
      <c r="B26" s="5" t="s">
        <v>39</v>
      </c>
      <c r="C26" s="30">
        <f t="shared" si="1"/>
        <v>8449</v>
      </c>
      <c r="D26" s="31"/>
      <c r="E26" s="31">
        <f t="shared" si="0"/>
        <v>8397</v>
      </c>
      <c r="F26" s="31"/>
      <c r="G26" s="31">
        <f t="shared" si="2"/>
        <v>1725</v>
      </c>
      <c r="H26" s="31"/>
      <c r="I26" s="31">
        <v>8402</v>
      </c>
      <c r="J26" s="158">
        <v>3</v>
      </c>
      <c r="K26" s="46"/>
      <c r="L26" s="23" t="s">
        <v>38</v>
      </c>
      <c r="M26" s="24" t="s">
        <v>24</v>
      </c>
    </row>
    <row r="27" spans="1:13" ht="24" thickBot="1" x14ac:dyDescent="0.3">
      <c r="A27" s="46"/>
      <c r="B27" s="5" t="s">
        <v>40</v>
      </c>
      <c r="C27" s="30">
        <f t="shared" si="1"/>
        <v>8546</v>
      </c>
      <c r="D27" s="31"/>
      <c r="E27" s="31">
        <f t="shared" si="0"/>
        <v>8494</v>
      </c>
      <c r="F27" s="31"/>
      <c r="G27" s="31">
        <f t="shared" si="2"/>
        <v>1822</v>
      </c>
      <c r="H27" s="31"/>
      <c r="I27" s="31">
        <v>8499</v>
      </c>
      <c r="J27" s="160"/>
      <c r="K27" s="46"/>
      <c r="L27" s="23" t="s">
        <v>16</v>
      </c>
      <c r="M27" s="24" t="s">
        <v>17</v>
      </c>
    </row>
    <row r="28" spans="1:13" ht="46.5" x14ac:dyDescent="0.7">
      <c r="A28" s="46"/>
      <c r="B28" s="49"/>
      <c r="C28" s="46"/>
      <c r="D28" s="46"/>
      <c r="E28" s="46"/>
      <c r="F28" s="46"/>
      <c r="G28" s="46"/>
      <c r="H28" s="46"/>
      <c r="I28" s="63" t="s">
        <v>89</v>
      </c>
      <c r="J28" s="46"/>
      <c r="K28" s="46"/>
    </row>
    <row r="29" spans="1:13" ht="18.75" x14ac:dyDescent="0.3">
      <c r="B29" s="49"/>
      <c r="C29" s="46"/>
      <c r="D29" s="46"/>
      <c r="E29" s="46"/>
      <c r="F29" s="46"/>
      <c r="G29" s="46"/>
      <c r="H29" s="46"/>
      <c r="I29" s="46"/>
      <c r="J29" s="46"/>
      <c r="K29" s="46"/>
    </row>
    <row r="30" spans="1:13" ht="23.25" x14ac:dyDescent="0.35">
      <c r="B30" s="14" t="s">
        <v>41</v>
      </c>
      <c r="C30" s="15" t="s">
        <v>14</v>
      </c>
      <c r="D30" s="110"/>
      <c r="E30" s="46"/>
      <c r="F30" s="46"/>
      <c r="G30" s="50"/>
      <c r="H30" s="50"/>
      <c r="I30" s="52"/>
      <c r="J30" s="46"/>
      <c r="K30" s="46"/>
    </row>
    <row r="31" spans="1:13" ht="21" x14ac:dyDescent="0.35">
      <c r="B31" s="16" t="s">
        <v>42</v>
      </c>
      <c r="C31" s="17">
        <f>C26-C19</f>
        <v>450</v>
      </c>
      <c r="D31" s="111"/>
      <c r="E31" s="46"/>
      <c r="F31" s="46"/>
      <c r="G31" s="50"/>
      <c r="H31" s="50"/>
      <c r="I31" s="52"/>
      <c r="J31" s="46"/>
      <c r="K31" s="46"/>
    </row>
    <row r="32" spans="1:13" ht="21" x14ac:dyDescent="0.35">
      <c r="B32" s="18" t="s">
        <v>43</v>
      </c>
      <c r="C32" s="17">
        <f>C25-C20</f>
        <v>329</v>
      </c>
      <c r="D32" s="111"/>
      <c r="E32" s="46"/>
      <c r="F32" s="46"/>
      <c r="G32" s="50"/>
      <c r="H32" s="50"/>
      <c r="I32" s="52"/>
      <c r="J32" s="46"/>
      <c r="K32" s="46"/>
    </row>
    <row r="33" spans="2:11" ht="21" x14ac:dyDescent="0.35">
      <c r="B33" s="18" t="s">
        <v>44</v>
      </c>
      <c r="C33" s="17">
        <f>C23-C21</f>
        <v>86</v>
      </c>
      <c r="D33" s="111"/>
      <c r="E33" s="46"/>
      <c r="F33" s="46"/>
      <c r="G33" s="50"/>
      <c r="H33" s="50"/>
      <c r="I33" s="52"/>
      <c r="J33" s="46"/>
      <c r="K33" s="46"/>
    </row>
    <row r="47" spans="2:11" ht="15.75" thickBot="1" x14ac:dyDescent="0.3"/>
    <row r="48" spans="2:11" ht="19.5" thickBot="1" x14ac:dyDescent="0.3">
      <c r="B48" s="4" t="s">
        <v>15</v>
      </c>
      <c r="C48" s="4" t="s">
        <v>15</v>
      </c>
      <c r="D48" s="127"/>
    </row>
    <row r="49" spans="2:4" ht="19.5" thickBot="1" x14ac:dyDescent="0.3">
      <c r="B49" s="5" t="s">
        <v>18</v>
      </c>
      <c r="C49" s="5" t="s">
        <v>18</v>
      </c>
      <c r="D49" s="127"/>
    </row>
    <row r="50" spans="2:4" ht="19.5" thickBot="1" x14ac:dyDescent="0.3">
      <c r="B50" s="5" t="s">
        <v>19</v>
      </c>
      <c r="C50" s="5" t="s">
        <v>19</v>
      </c>
      <c r="D50" s="127"/>
    </row>
    <row r="51" spans="2:4" ht="19.5" thickBot="1" x14ac:dyDescent="0.3">
      <c r="B51" s="5" t="s">
        <v>20</v>
      </c>
      <c r="C51" s="5" t="s">
        <v>20</v>
      </c>
      <c r="D51" s="127"/>
    </row>
    <row r="52" spans="2:4" ht="19.5" thickBot="1" x14ac:dyDescent="0.3">
      <c r="B52" s="5" t="s">
        <v>22</v>
      </c>
      <c r="C52" s="5" t="s">
        <v>22</v>
      </c>
      <c r="D52" s="127"/>
    </row>
    <row r="53" spans="2:4" ht="19.5" thickBot="1" x14ac:dyDescent="0.3">
      <c r="B53" s="5" t="s">
        <v>25</v>
      </c>
      <c r="C53" s="5" t="s">
        <v>57</v>
      </c>
      <c r="D53" s="127"/>
    </row>
    <row r="54" spans="2:4" ht="19.5" thickBot="1" x14ac:dyDescent="0.3">
      <c r="B54" s="5" t="s">
        <v>27</v>
      </c>
      <c r="C54" s="5" t="s">
        <v>27</v>
      </c>
      <c r="D54" s="127"/>
    </row>
    <row r="55" spans="2:4" ht="19.5" thickBot="1" x14ac:dyDescent="0.3">
      <c r="B55" s="5" t="s">
        <v>74</v>
      </c>
      <c r="C55" s="5" t="s">
        <v>74</v>
      </c>
      <c r="D55" s="127"/>
    </row>
    <row r="56" spans="2:4" ht="19.5" thickBot="1" x14ac:dyDescent="0.3">
      <c r="B56" s="5" t="s">
        <v>28</v>
      </c>
      <c r="C56" s="5" t="s">
        <v>28</v>
      </c>
      <c r="D56" s="127"/>
    </row>
    <row r="57" spans="2:4" ht="38.25" thickBot="1" x14ac:dyDescent="0.3">
      <c r="B57" s="6" t="s">
        <v>29</v>
      </c>
      <c r="C57" s="6" t="s">
        <v>29</v>
      </c>
      <c r="D57" s="128"/>
    </row>
    <row r="58" spans="2:4" ht="19.5" thickBot="1" x14ac:dyDescent="0.3">
      <c r="B58" s="6" t="s">
        <v>31</v>
      </c>
      <c r="C58" s="6" t="s">
        <v>31</v>
      </c>
      <c r="D58" s="128"/>
    </row>
    <row r="59" spans="2:4" ht="19.5" thickBot="1" x14ac:dyDescent="0.3">
      <c r="B59" s="6" t="s">
        <v>33</v>
      </c>
      <c r="C59" s="6" t="s">
        <v>33</v>
      </c>
      <c r="D59" s="128"/>
    </row>
    <row r="60" spans="2:4" ht="38.25" thickBot="1" x14ac:dyDescent="0.3">
      <c r="B60" s="6" t="s">
        <v>35</v>
      </c>
      <c r="C60" s="6" t="s">
        <v>35</v>
      </c>
      <c r="D60" s="128"/>
    </row>
    <row r="61" spans="2:4" ht="19.5" thickBot="1" x14ac:dyDescent="0.3">
      <c r="B61" s="6" t="s">
        <v>60</v>
      </c>
      <c r="C61" s="6" t="s">
        <v>60</v>
      </c>
      <c r="D61" s="128"/>
    </row>
    <row r="62" spans="2:4" ht="38.25" thickBot="1" x14ac:dyDescent="0.3">
      <c r="B62" s="6" t="s">
        <v>37</v>
      </c>
      <c r="C62" s="6" t="s">
        <v>37</v>
      </c>
      <c r="D62" s="128"/>
    </row>
    <row r="63" spans="2:4" ht="19.5" thickBot="1" x14ac:dyDescent="0.3">
      <c r="B63" s="5" t="s">
        <v>39</v>
      </c>
      <c r="C63" s="5" t="s">
        <v>39</v>
      </c>
      <c r="D63" s="127"/>
    </row>
    <row r="64" spans="2:4" ht="19.5" thickBot="1" x14ac:dyDescent="0.3">
      <c r="B64" s="5" t="s">
        <v>40</v>
      </c>
      <c r="C64" s="5" t="s">
        <v>40</v>
      </c>
      <c r="D64" s="127"/>
    </row>
  </sheetData>
  <mergeCells count="3">
    <mergeCell ref="J10:J18"/>
    <mergeCell ref="J19:J25"/>
    <mergeCell ref="J26:J27"/>
  </mergeCells>
  <pageMargins left="0.7" right="0.7" top="0.75" bottom="0.75" header="0.3" footer="0.3"/>
  <pageSetup scale="33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D7A39C-2F8B-47CF-819D-F8F723A8AC0F}"/>
</file>

<file path=customXml/itemProps2.xml><?xml version="1.0" encoding="utf-8"?>
<ds:datastoreItem xmlns:ds="http://schemas.openxmlformats.org/officeDocument/2006/customXml" ds:itemID="{00DEF277-6B23-4B70-8449-1D5E399E5C1D}">
  <ds:schemaRefs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86B8A3B-6797-4BF7-9A54-4F31809C12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H002</vt:lpstr>
      <vt:lpstr>H002B</vt:lpstr>
      <vt:lpstr>H002C</vt:lpstr>
      <vt:lpstr>GC955H-001</vt:lpstr>
      <vt:lpstr>H005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Flemings, Peter B</dc:creator>
  <cp:keywords/>
  <dc:description/>
  <cp:lastModifiedBy>Thomas, Carla M</cp:lastModifiedBy>
  <cp:lastPrinted>2017-05-11T14:54:39Z</cp:lastPrinted>
  <dcterms:created xsi:type="dcterms:W3CDTF">2016-10-11T22:44:22Z</dcterms:created>
  <dcterms:modified xsi:type="dcterms:W3CDTF">2017-09-25T15:44:00Z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