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50" windowHeight="12840"/>
  </bookViews>
  <sheets>
    <sheet name="Atterberg_Limits" sheetId="1" r:id="rId1"/>
  </sheets>
  <calcPr calcId="145621"/>
</workbook>
</file>

<file path=xl/calcChain.xml><?xml version="1.0" encoding="utf-8"?>
<calcChain xmlns="http://schemas.openxmlformats.org/spreadsheetml/2006/main">
  <c r="K41" i="1" l="1"/>
  <c r="K40" i="1"/>
  <c r="E23" i="1" l="1"/>
  <c r="E42" i="1" s="1"/>
  <c r="E40" i="1"/>
  <c r="F36" i="1"/>
  <c r="E36" i="1"/>
  <c r="F35" i="1"/>
  <c r="F37" i="1"/>
  <c r="E35" i="1"/>
  <c r="E37" i="1"/>
  <c r="G20" i="1"/>
  <c r="F20" i="1"/>
  <c r="E20" i="1"/>
  <c r="D20" i="1"/>
  <c r="G19" i="1"/>
  <c r="G21" i="1"/>
  <c r="F19" i="1"/>
  <c r="F21" i="1"/>
  <c r="E19" i="1"/>
  <c r="E21" i="1"/>
  <c r="D19" i="1"/>
  <c r="D21" i="1"/>
  <c r="G14" i="1"/>
  <c r="F14" i="1"/>
  <c r="E14" i="1"/>
  <c r="D14" i="1"/>
</calcChain>
</file>

<file path=xl/sharedStrings.xml><?xml version="1.0" encoding="utf-8"?>
<sst xmlns="http://schemas.openxmlformats.org/spreadsheetml/2006/main" count="42" uniqueCount="35">
  <si>
    <t>Project:</t>
  </si>
  <si>
    <t>Bulk Material:</t>
  </si>
  <si>
    <t>Material State:</t>
  </si>
  <si>
    <t>Core:</t>
  </si>
  <si>
    <t>Test 1</t>
  </si>
  <si>
    <t>Test 2</t>
  </si>
  <si>
    <t>Test 3</t>
  </si>
  <si>
    <t>Test 4</t>
  </si>
  <si>
    <t>Tare name</t>
  </si>
  <si>
    <t>Tare mass (g)</t>
  </si>
  <si>
    <t>Test 5</t>
  </si>
  <si>
    <t>LIQUID LIMIT TEST (MULTIPOINT LIQUID LIMIT _ METHOD A)</t>
  </si>
  <si>
    <t>Test No.:</t>
  </si>
  <si>
    <t>Tested by:</t>
  </si>
  <si>
    <t>Test Date:</t>
  </si>
  <si>
    <t>PLASTIC LIMIT TEST (HAND METHOD)</t>
  </si>
  <si>
    <t>Tare + wet sample (g)</t>
  </si>
  <si>
    <t>Tare + dry sample (g)</t>
  </si>
  <si>
    <t>ATTERBERG LIMITS DATA TEMPLATE</t>
  </si>
  <si>
    <t>Group 1</t>
  </si>
  <si>
    <t>Group 2</t>
  </si>
  <si>
    <t>Number of individual tests</t>
  </si>
  <si>
    <t>Dry mass (g)</t>
  </si>
  <si>
    <t>Wet mass (g)</t>
  </si>
  <si>
    <t>Water content</t>
  </si>
  <si>
    <t>Log (N)</t>
  </si>
  <si>
    <t>Number of drops</t>
  </si>
  <si>
    <t xml:space="preserve">PLASTIC LIMIT: </t>
  </si>
  <si>
    <t xml:space="preserve">PLASTICITY INDEX: </t>
  </si>
  <si>
    <t xml:space="preserve">LIQUID LIMIT: </t>
  </si>
  <si>
    <t>FROM REGRESSION:</t>
  </si>
  <si>
    <t>Last updated: 13 Feb 2012</t>
  </si>
  <si>
    <t>AL001</t>
  </si>
  <si>
    <t>Intercept:</t>
  </si>
  <si>
    <t>Slope: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</si>
</sst>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" xfId="0" applyFont="1" applyFill="1" applyBorder="1"/>
    <xf numFmtId="0" fontId="4" fillId="0" borderId="1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/>
    <xf numFmtId="0" fontId="4" fillId="0" borderId="9" xfId="0" applyFont="1" applyBorder="1"/>
    <xf numFmtId="0" fontId="3" fillId="0" borderId="0" xfId="0" applyFont="1" applyAlignment="1">
      <alignment horizontal="right"/>
    </xf>
    <xf numFmtId="0" fontId="4" fillId="0" borderId="0" xfId="0" applyFont="1" applyFill="1" applyBorder="1" applyAlignment="1"/>
    <xf numFmtId="0" fontId="4" fillId="0" borderId="8" xfId="0" applyFont="1" applyBorder="1" applyAlignment="1"/>
    <xf numFmtId="0" fontId="4" fillId="0" borderId="0" xfId="0" applyFont="1" applyAlignme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0" borderId="0" xfId="0" applyFont="1" applyBorder="1" applyAlignment="1"/>
    <xf numFmtId="0" fontId="4" fillId="0" borderId="5" xfId="0" applyFont="1" applyFill="1" applyBorder="1" applyAlignment="1"/>
    <xf numFmtId="0" fontId="4" fillId="0" borderId="6" xfId="0" applyFont="1" applyBorder="1" applyAlignment="1"/>
    <xf numFmtId="0" fontId="6" fillId="0" borderId="0" xfId="0" applyFont="1" applyAlignment="1">
      <alignment horizontal="right" vertical="center"/>
    </xf>
    <xf numFmtId="0" fontId="4" fillId="0" borderId="5" xfId="0" applyFont="1" applyBorder="1" applyAlignment="1"/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2" fontId="4" fillId="4" borderId="8" xfId="0" applyNumberFormat="1" applyFont="1" applyFill="1" applyBorder="1" applyAlignment="1">
      <alignment horizontal="right"/>
    </xf>
    <xf numFmtId="2" fontId="4" fillId="4" borderId="7" xfId="0" applyNumberFormat="1" applyFont="1" applyFill="1" applyBorder="1" applyAlignment="1">
      <alignment horizontal="right"/>
    </xf>
    <xf numFmtId="2" fontId="4" fillId="4" borderId="9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right"/>
    </xf>
    <xf numFmtId="2" fontId="4" fillId="3" borderId="7" xfId="0" applyNumberFormat="1" applyFont="1" applyFill="1" applyBorder="1" applyAlignment="1">
      <alignment horizontal="right"/>
    </xf>
    <xf numFmtId="2" fontId="4" fillId="3" borderId="9" xfId="0" applyNumberFormat="1" applyFont="1" applyFill="1" applyBorder="1" applyAlignment="1">
      <alignment horizontal="right"/>
    </xf>
    <xf numFmtId="2" fontId="4" fillId="4" borderId="9" xfId="0" applyNumberFormat="1" applyFont="1" applyFill="1" applyBorder="1"/>
    <xf numFmtId="2" fontId="4" fillId="3" borderId="7" xfId="0" applyNumberFormat="1" applyFont="1" applyFill="1" applyBorder="1"/>
    <xf numFmtId="2" fontId="4" fillId="3" borderId="9" xfId="0" applyNumberFormat="1" applyFont="1" applyFill="1" applyBorder="1"/>
    <xf numFmtId="0" fontId="4" fillId="3" borderId="9" xfId="0" applyFont="1" applyFill="1" applyBorder="1"/>
    <xf numFmtId="1" fontId="7" fillId="4" borderId="0" xfId="0" applyNumberFormat="1" applyFont="1" applyFill="1"/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Alignment="1">
      <alignment horizontal="right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09343936381708"/>
          <c:y val="8.011881044662586E-2"/>
          <c:w val="0.78926441351888665"/>
          <c:h val="0.68842829717100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8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1126730431061922"/>
                  <c:y val="-0.350924587370231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Atterberg_Limits!$D$14:$H$14</c:f>
              <c:numCache>
                <c:formatCode>0.00</c:formatCode>
                <c:ptCount val="5"/>
                <c:pt idx="0">
                  <c:v>1.2041199826559248</c:v>
                </c:pt>
                <c:pt idx="1">
                  <c:v>1.3222192947339193</c:v>
                </c:pt>
                <c:pt idx="2">
                  <c:v>1.4913616938342726</c:v>
                </c:pt>
                <c:pt idx="3">
                  <c:v>1.6232492903979006</c:v>
                </c:pt>
              </c:numCache>
            </c:numRef>
          </c:xVal>
          <c:yVal>
            <c:numRef>
              <c:f>Atterberg_Limits!$D$21:$H$21</c:f>
              <c:numCache>
                <c:formatCode>0.00</c:formatCode>
                <c:ptCount val="5"/>
                <c:pt idx="0">
                  <c:v>70.404411764705785</c:v>
                </c:pt>
                <c:pt idx="1">
                  <c:v>69.127516778523557</c:v>
                </c:pt>
                <c:pt idx="2">
                  <c:v>66.817496229260911</c:v>
                </c:pt>
                <c:pt idx="3">
                  <c:v>65.740740740740861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343872"/>
        <c:axId val="260589440"/>
      </c:scatterChart>
      <c:valAx>
        <c:axId val="259343872"/>
        <c:scaling>
          <c:orientation val="minMax"/>
          <c:min val="1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 of number of drops, N</a:t>
                </a:r>
              </a:p>
            </c:rich>
          </c:tx>
          <c:layout>
            <c:manualLayout>
              <c:xMode val="edge"/>
              <c:yMode val="edge"/>
              <c:x val="0.36182909089026594"/>
              <c:y val="0.8724047104731377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589440"/>
        <c:crosses val="autoZero"/>
        <c:crossBetween val="midCat"/>
      </c:valAx>
      <c:valAx>
        <c:axId val="2605894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water content, w</a:t>
                </a:r>
                <a:r>
                  <a:rPr lang="en-US" sz="11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1809159949680844E-2"/>
              <c:y val="0.198813245689421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93438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4375"/>
          <c:y val="7.9881656804733733E-2"/>
          <c:w val="0.796875"/>
          <c:h val="0.6893491124260354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name>Log10</c:name>
            <c:spPr>
              <a:ln w="12700">
                <a:solidFill>
                  <a:srgbClr val="000080"/>
                </a:solidFill>
                <a:prstDash val="solid"/>
              </a:ln>
            </c:spPr>
            <c:trendlineType val="log"/>
            <c:dispRSqr val="0"/>
            <c:dispEq val="0"/>
          </c:trendline>
          <c:xVal>
            <c:numRef>
              <c:f>Atterberg_Limits!$D$13:$H$13</c:f>
              <c:numCache>
                <c:formatCode>General</c:formatCode>
                <c:ptCount val="5"/>
                <c:pt idx="0">
                  <c:v>16</c:v>
                </c:pt>
                <c:pt idx="1">
                  <c:v>21</c:v>
                </c:pt>
                <c:pt idx="2">
                  <c:v>31</c:v>
                </c:pt>
                <c:pt idx="3">
                  <c:v>42</c:v>
                </c:pt>
              </c:numCache>
            </c:numRef>
          </c:xVal>
          <c:yVal>
            <c:numRef>
              <c:f>Atterberg_Limits!$D$21:$H$21</c:f>
              <c:numCache>
                <c:formatCode>0.00</c:formatCode>
                <c:ptCount val="5"/>
                <c:pt idx="0">
                  <c:v>70.404411764705785</c:v>
                </c:pt>
                <c:pt idx="1">
                  <c:v>69.127516778523557</c:v>
                </c:pt>
                <c:pt idx="2">
                  <c:v>66.817496229260911</c:v>
                </c:pt>
                <c:pt idx="3">
                  <c:v>65.740740740740861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253120"/>
        <c:axId val="298787584"/>
      </c:scatterChart>
      <c:valAx>
        <c:axId val="297253120"/>
        <c:scaling>
          <c:logBase val="10"/>
          <c:orientation val="minMax"/>
          <c:min val="1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drops, N</a:t>
                </a:r>
              </a:p>
            </c:rich>
          </c:tx>
          <c:layout>
            <c:manualLayout>
              <c:xMode val="edge"/>
              <c:yMode val="edge"/>
              <c:x val="0.41015618609803955"/>
              <c:y val="0.87278095919828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8787584"/>
        <c:crosses val="autoZero"/>
        <c:crossBetween val="midCat"/>
      </c:valAx>
      <c:valAx>
        <c:axId val="298787584"/>
        <c:scaling>
          <c:orientation val="minMax"/>
          <c:max val="80"/>
          <c:min val="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water content, w</a:t>
                </a:r>
                <a:r>
                  <a:rPr lang="en-US" sz="11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1250058239761451E-2"/>
              <c:y val="0.198224767358625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7253120"/>
        <c:crosses val="autoZero"/>
        <c:crossBetween val="midCat"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19</xdr:row>
      <xdr:rowOff>28575</xdr:rowOff>
    </xdr:from>
    <xdr:to>
      <xdr:col>16</xdr:col>
      <xdr:colOff>180975</xdr:colOff>
      <xdr:row>36</xdr:row>
      <xdr:rowOff>0</xdr:rowOff>
    </xdr:to>
    <xdr:graphicFrame macro="">
      <xdr:nvGraphicFramePr>
        <xdr:cNvPr id="10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257175</xdr:colOff>
      <xdr:row>1</xdr:row>
      <xdr:rowOff>47625</xdr:rowOff>
    </xdr:from>
    <xdr:to>
      <xdr:col>16</xdr:col>
      <xdr:colOff>180975</xdr:colOff>
      <xdr:row>18</xdr:row>
      <xdr:rowOff>152400</xdr:rowOff>
    </xdr:to>
    <xdr:graphicFrame macro="">
      <xdr:nvGraphicFramePr>
        <xdr:cNvPr id="10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J42" sqref="J42"/>
    </sheetView>
  </sheetViews>
  <sheetFormatPr defaultRowHeight="15" x14ac:dyDescent="0.25"/>
  <cols>
    <col min="1" max="1" width="7.28515625" customWidth="1"/>
    <col min="2" max="2" width="8" customWidth="1"/>
    <col min="3" max="3" width="13.140625" customWidth="1"/>
    <col min="4" max="4" width="11.7109375" customWidth="1"/>
    <col min="5" max="5" width="11.85546875" customWidth="1"/>
    <col min="6" max="7" width="12.140625" customWidth="1"/>
    <col min="8" max="8" width="13" customWidth="1"/>
    <col min="10" max="10" width="9.7109375" customWidth="1"/>
  </cols>
  <sheetData>
    <row r="1" spans="1:9" ht="18" x14ac:dyDescent="0.25">
      <c r="A1" s="2" t="s">
        <v>18</v>
      </c>
      <c r="G1" s="3" t="s">
        <v>31</v>
      </c>
    </row>
    <row r="2" spans="1:9" ht="15.75" x14ac:dyDescent="0.25">
      <c r="A2" s="1"/>
    </row>
    <row r="3" spans="1:9" x14ac:dyDescent="0.25">
      <c r="G3" s="4" t="s">
        <v>12</v>
      </c>
      <c r="H3" s="5" t="s">
        <v>32</v>
      </c>
    </row>
    <row r="4" spans="1:9" x14ac:dyDescent="0.25">
      <c r="A4" s="21" t="s">
        <v>0</v>
      </c>
      <c r="B4" s="21"/>
      <c r="C4" s="22"/>
      <c r="D4" s="22"/>
      <c r="G4" s="4" t="s">
        <v>13</v>
      </c>
      <c r="H4" s="6"/>
    </row>
    <row r="5" spans="1:9" x14ac:dyDescent="0.25">
      <c r="A5" s="21" t="s">
        <v>1</v>
      </c>
      <c r="B5" s="21"/>
      <c r="C5" s="23"/>
      <c r="D5" s="23"/>
      <c r="G5" s="4" t="s">
        <v>14</v>
      </c>
      <c r="H5" s="6"/>
    </row>
    <row r="6" spans="1:9" x14ac:dyDescent="0.25">
      <c r="A6" s="21" t="s">
        <v>2</v>
      </c>
      <c r="B6" s="21"/>
      <c r="C6" s="23"/>
      <c r="D6" s="23"/>
    </row>
    <row r="7" spans="1:9" x14ac:dyDescent="0.25">
      <c r="A7" s="7"/>
      <c r="B7" s="7" t="s">
        <v>3</v>
      </c>
      <c r="C7" s="23"/>
      <c r="D7" s="23"/>
    </row>
    <row r="10" spans="1:9" ht="15.75" x14ac:dyDescent="0.25">
      <c r="A10" s="8" t="s">
        <v>11</v>
      </c>
    </row>
    <row r="12" spans="1:9" x14ac:dyDescent="0.25">
      <c r="B12" s="9"/>
      <c r="C12" s="10"/>
      <c r="D12" s="11" t="s">
        <v>4</v>
      </c>
      <c r="E12" s="11" t="s">
        <v>5</v>
      </c>
      <c r="F12" s="11" t="s">
        <v>6</v>
      </c>
      <c r="G12" s="12" t="s">
        <v>7</v>
      </c>
      <c r="H12" s="13" t="s">
        <v>10</v>
      </c>
    </row>
    <row r="13" spans="1:9" x14ac:dyDescent="0.25">
      <c r="B13" s="25" t="s">
        <v>26</v>
      </c>
      <c r="C13" s="26"/>
      <c r="D13" s="29">
        <v>16</v>
      </c>
      <c r="E13" s="29">
        <v>21</v>
      </c>
      <c r="F13" s="29">
        <v>31</v>
      </c>
      <c r="G13" s="30">
        <v>42</v>
      </c>
      <c r="H13" s="42"/>
      <c r="I13" s="44"/>
    </row>
    <row r="14" spans="1:9" x14ac:dyDescent="0.25">
      <c r="B14" s="19" t="s">
        <v>25</v>
      </c>
      <c r="C14" s="20"/>
      <c r="D14" s="31">
        <f>LOG10(D13)</f>
        <v>1.2041199826559248</v>
      </c>
      <c r="E14" s="32">
        <f>LOG10(E13)</f>
        <v>1.3222192947339193</v>
      </c>
      <c r="F14" s="32">
        <f>LOG10(F13)</f>
        <v>1.4913616938342726</v>
      </c>
      <c r="G14" s="33">
        <f>LOG10(G13)</f>
        <v>1.6232492903979006</v>
      </c>
      <c r="H14" s="33"/>
      <c r="I14" s="44"/>
    </row>
    <row r="15" spans="1:9" x14ac:dyDescent="0.25">
      <c r="B15" s="19" t="s">
        <v>8</v>
      </c>
      <c r="C15" s="20"/>
      <c r="D15" s="30"/>
      <c r="E15" s="29"/>
      <c r="F15" s="29"/>
      <c r="G15" s="30"/>
      <c r="H15" s="42"/>
      <c r="I15" s="44"/>
    </row>
    <row r="16" spans="1:9" x14ac:dyDescent="0.25">
      <c r="B16" s="19" t="s">
        <v>9</v>
      </c>
      <c r="C16" s="20"/>
      <c r="D16" s="34">
        <v>45.69</v>
      </c>
      <c r="E16" s="35">
        <v>45.62</v>
      </c>
      <c r="F16" s="35">
        <v>45.82</v>
      </c>
      <c r="G16" s="34">
        <v>43.89</v>
      </c>
      <c r="H16" s="43"/>
      <c r="I16" s="44"/>
    </row>
    <row r="17" spans="1:9" x14ac:dyDescent="0.25">
      <c r="B17" s="19" t="s">
        <v>16</v>
      </c>
      <c r="C17" s="20"/>
      <c r="D17" s="34">
        <v>54.96</v>
      </c>
      <c r="E17" s="35">
        <v>55.7</v>
      </c>
      <c r="F17" s="35">
        <v>56.88</v>
      </c>
      <c r="G17" s="34">
        <v>54.63</v>
      </c>
      <c r="H17" s="43"/>
      <c r="I17" s="44"/>
    </row>
    <row r="18" spans="1:9" x14ac:dyDescent="0.25">
      <c r="B18" s="19" t="s">
        <v>17</v>
      </c>
      <c r="C18" s="20"/>
      <c r="D18" s="34">
        <v>51.13</v>
      </c>
      <c r="E18" s="35">
        <v>51.58</v>
      </c>
      <c r="F18" s="35">
        <v>52.45</v>
      </c>
      <c r="G18" s="36">
        <v>50.37</v>
      </c>
      <c r="H18" s="36"/>
      <c r="I18" s="44"/>
    </row>
    <row r="19" spans="1:9" x14ac:dyDescent="0.25">
      <c r="B19" s="19" t="s">
        <v>23</v>
      </c>
      <c r="C19" s="20"/>
      <c r="D19" s="31">
        <f>D17-D16</f>
        <v>9.2700000000000031</v>
      </c>
      <c r="E19" s="32">
        <f>E17-E16</f>
        <v>10.080000000000005</v>
      </c>
      <c r="F19" s="32">
        <f>F17-F16</f>
        <v>11.060000000000002</v>
      </c>
      <c r="G19" s="33">
        <f>G17-G16</f>
        <v>10.740000000000002</v>
      </c>
      <c r="H19" s="33"/>
      <c r="I19" s="44"/>
    </row>
    <row r="20" spans="1:9" x14ac:dyDescent="0.25">
      <c r="B20" s="19" t="s">
        <v>22</v>
      </c>
      <c r="C20" s="20"/>
      <c r="D20" s="31">
        <f>D18-D16</f>
        <v>5.4400000000000048</v>
      </c>
      <c r="E20" s="32">
        <f>E18-E16</f>
        <v>5.9600000000000009</v>
      </c>
      <c r="F20" s="32">
        <f>F18-F16</f>
        <v>6.6300000000000026</v>
      </c>
      <c r="G20" s="33">
        <f>G18-G16</f>
        <v>6.4799999999999969</v>
      </c>
      <c r="H20" s="33"/>
      <c r="I20" s="44"/>
    </row>
    <row r="21" spans="1:9" x14ac:dyDescent="0.25">
      <c r="B21" s="19" t="s">
        <v>24</v>
      </c>
      <c r="C21" s="20"/>
      <c r="D21" s="31">
        <f>((D19-D20)/D20)*100</f>
        <v>70.404411764705785</v>
      </c>
      <c r="E21" s="32">
        <f>((E19-E20)/E20)*100</f>
        <v>69.127516778523557</v>
      </c>
      <c r="F21" s="32">
        <f>((F19-F20)/F20)*100</f>
        <v>66.817496229260911</v>
      </c>
      <c r="G21" s="32">
        <f>((G19-G20)/G20)*100</f>
        <v>65.740740740740861</v>
      </c>
      <c r="H21" s="33"/>
      <c r="I21" s="44"/>
    </row>
    <row r="23" spans="1:9" ht="15.75" x14ac:dyDescent="0.25">
      <c r="C23" s="27" t="s">
        <v>29</v>
      </c>
      <c r="D23" s="27"/>
      <c r="E23" s="41">
        <f>K40*LOG10(25)+K41</f>
        <v>68.163585857874608</v>
      </c>
    </row>
    <row r="28" spans="1:9" ht="15.75" x14ac:dyDescent="0.25">
      <c r="A28" s="8" t="s">
        <v>15</v>
      </c>
    </row>
    <row r="30" spans="1:9" x14ac:dyDescent="0.25">
      <c r="B30" s="10"/>
      <c r="C30" s="10"/>
      <c r="D30" s="14"/>
      <c r="E30" s="11" t="s">
        <v>19</v>
      </c>
      <c r="F30" s="15" t="s">
        <v>20</v>
      </c>
    </row>
    <row r="31" spans="1:9" x14ac:dyDescent="0.25">
      <c r="B31" s="25" t="s">
        <v>8</v>
      </c>
      <c r="C31" s="28"/>
      <c r="D31" s="26"/>
      <c r="E31" s="16"/>
      <c r="F31" s="17"/>
    </row>
    <row r="32" spans="1:9" x14ac:dyDescent="0.25">
      <c r="B32" s="19" t="s">
        <v>9</v>
      </c>
      <c r="C32" s="24"/>
      <c r="D32" s="20"/>
      <c r="E32" s="38">
        <v>45.61</v>
      </c>
      <c r="F32" s="39">
        <v>45.82</v>
      </c>
    </row>
    <row r="33" spans="2:11" x14ac:dyDescent="0.25">
      <c r="B33" s="19" t="s">
        <v>16</v>
      </c>
      <c r="C33" s="24"/>
      <c r="D33" s="20"/>
      <c r="E33" s="38">
        <v>51.63</v>
      </c>
      <c r="F33" s="39">
        <v>51.9</v>
      </c>
    </row>
    <row r="34" spans="2:11" x14ac:dyDescent="0.25">
      <c r="B34" s="19" t="s">
        <v>17</v>
      </c>
      <c r="C34" s="24"/>
      <c r="D34" s="20"/>
      <c r="E34" s="38">
        <v>50.3</v>
      </c>
      <c r="F34" s="39">
        <v>50.54</v>
      </c>
    </row>
    <row r="35" spans="2:11" x14ac:dyDescent="0.25">
      <c r="B35" s="19" t="s">
        <v>23</v>
      </c>
      <c r="C35" s="24"/>
      <c r="D35" s="20"/>
      <c r="E35" s="37">
        <f>E33-E32</f>
        <v>6.0200000000000031</v>
      </c>
      <c r="F35" s="37">
        <f>F33-F32</f>
        <v>6.0799999999999983</v>
      </c>
    </row>
    <row r="36" spans="2:11" x14ac:dyDescent="0.25">
      <c r="B36" s="19" t="s">
        <v>22</v>
      </c>
      <c r="C36" s="24"/>
      <c r="D36" s="20"/>
      <c r="E36" s="37">
        <f>E34-E32</f>
        <v>4.6899999999999977</v>
      </c>
      <c r="F36" s="37">
        <f>F34-F32</f>
        <v>4.7199999999999989</v>
      </c>
    </row>
    <row r="37" spans="2:11" x14ac:dyDescent="0.25">
      <c r="B37" s="19" t="s">
        <v>24</v>
      </c>
      <c r="C37" s="24"/>
      <c r="D37" s="20"/>
      <c r="E37" s="37">
        <f>((E35-E36)/E36)*100</f>
        <v>28.358208955224008</v>
      </c>
      <c r="F37" s="37">
        <f>((F35-F36)/F36)*100</f>
        <v>28.813559322033893</v>
      </c>
    </row>
    <row r="38" spans="2:11" x14ac:dyDescent="0.25">
      <c r="B38" s="21" t="s">
        <v>21</v>
      </c>
      <c r="C38" s="21"/>
      <c r="D38" s="20"/>
      <c r="E38" s="40">
        <v>4</v>
      </c>
      <c r="F38" s="40">
        <v>4</v>
      </c>
      <c r="J38" s="7" t="s">
        <v>30</v>
      </c>
      <c r="K38" s="7"/>
    </row>
    <row r="40" spans="2:11" ht="15.75" x14ac:dyDescent="0.25">
      <c r="C40" s="27" t="s">
        <v>27</v>
      </c>
      <c r="D40" s="27"/>
      <c r="E40" s="41">
        <f>AVERAGE(E37:F37)</f>
        <v>28.585884138628948</v>
      </c>
      <c r="J40" s="18" t="s">
        <v>34</v>
      </c>
      <c r="K40" s="7">
        <f>SLOPE(D21:H21,D14:H14)</f>
        <v>-11.469309117557517</v>
      </c>
    </row>
    <row r="41" spans="2:11" x14ac:dyDescent="0.25">
      <c r="J41" s="18" t="s">
        <v>33</v>
      </c>
      <c r="K41" s="7">
        <f>INTERCEPT(D21:H21,D14:H14)</f>
        <v>84.196991945135238</v>
      </c>
    </row>
    <row r="42" spans="2:11" ht="15.75" x14ac:dyDescent="0.25">
      <c r="C42" s="27" t="s">
        <v>28</v>
      </c>
      <c r="D42" s="27"/>
      <c r="E42" s="41">
        <f>E23-E40</f>
        <v>39.57770171924566</v>
      </c>
    </row>
  </sheetData>
  <mergeCells count="27">
    <mergeCell ref="B38:D38"/>
    <mergeCell ref="C40:D40"/>
    <mergeCell ref="C42:D42"/>
    <mergeCell ref="C23:D23"/>
    <mergeCell ref="B31:D31"/>
    <mergeCell ref="B32:D32"/>
    <mergeCell ref="B33:D33"/>
    <mergeCell ref="B34:D34"/>
    <mergeCell ref="B35:D35"/>
    <mergeCell ref="B36:D36"/>
    <mergeCell ref="B37:D37"/>
    <mergeCell ref="C7:D7"/>
    <mergeCell ref="B18:C18"/>
    <mergeCell ref="B19:C19"/>
    <mergeCell ref="B20:C20"/>
    <mergeCell ref="B21:C21"/>
    <mergeCell ref="B13:C13"/>
    <mergeCell ref="B14:C14"/>
    <mergeCell ref="B15:C15"/>
    <mergeCell ref="B16:C16"/>
    <mergeCell ref="B17:C17"/>
    <mergeCell ref="A4:B4"/>
    <mergeCell ref="A5:B5"/>
    <mergeCell ref="A6:B6"/>
    <mergeCell ref="C4:D4"/>
    <mergeCell ref="C5:D5"/>
    <mergeCell ref="C6: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Atterberg_Limits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Schneider</dc:creator>
  <cp:lastModifiedBy>Donnie Brooks</cp:lastModifiedBy>
  <cp:lastPrinted>2012-02-13T17:31:21Z</cp:lastPrinted>
  <dcterms:created xsi:type="dcterms:W3CDTF">2012-02-13T17:28:05Z</dcterms:created>
  <dcterms:modified xsi:type="dcterms:W3CDTF">2013-10-31T17:43:25Z</dcterms:modified>
</cp:coreProperties>
</file>